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firstSheet="4" activeTab="4"/>
  </bookViews>
  <sheets>
    <sheet name="PŘEHLED POROVNÁNÍ U JEDNOTLIVĚ" sheetId="1" r:id="rId1"/>
    <sheet name="PŘEHLED DRUHŮ ODPADŮ V TUNÁCH" sheetId="2" r:id="rId2"/>
    <sheet name="PŘEHLED JEDNOTLIVĚ 2014" sheetId="3" r:id="rId3"/>
    <sheet name="PŘEHLED ODPADŮ V TUNÁCH 2014" sheetId="4" r:id="rId4"/>
    <sheet name="PŘEHLED ODPADŮ V TUNÁCH 2015" sheetId="5" r:id="rId5"/>
    <sheet name="PŘEHLED JEDNOTLIVĚ 2015" sheetId="6" r:id="rId6"/>
    <sheet name="elektroodpad 2015" sheetId="7" r:id="rId7"/>
  </sheets>
  <definedNames/>
  <calcPr fullCalcOnLoad="1"/>
</workbook>
</file>

<file path=xl/sharedStrings.xml><?xml version="1.0" encoding="utf-8"?>
<sst xmlns="http://schemas.openxmlformats.org/spreadsheetml/2006/main" count="543" uniqueCount="184">
  <si>
    <t>VYHODNOCENÍ SBĚRU A LIKVIDACE ODPADŮ ZA ROK 2013 V Kč - OBEC DOBŠICE</t>
  </si>
  <si>
    <t>PŘÍJMY</t>
  </si>
  <si>
    <t>VÝDAJE</t>
  </si>
  <si>
    <t>VÝSLEDEK</t>
  </si>
  <si>
    <t>TDO</t>
  </si>
  <si>
    <t xml:space="preserve">místní poplatek </t>
  </si>
  <si>
    <t>.A.S.A. EKO, Znojmo</t>
  </si>
  <si>
    <t>svoz</t>
  </si>
  <si>
    <t>od občanů</t>
  </si>
  <si>
    <t>uložení</t>
  </si>
  <si>
    <t>pronájem kontejnerů</t>
  </si>
  <si>
    <t>celkem</t>
  </si>
  <si>
    <t xml:space="preserve">SIPO, </t>
  </si>
  <si>
    <t>poplatky,</t>
  </si>
  <si>
    <t>SEPARACE</t>
  </si>
  <si>
    <t>EKO - KOM</t>
  </si>
  <si>
    <t>AJAN, s.r.o.</t>
  </si>
  <si>
    <t>2 ks kont. na papír</t>
  </si>
  <si>
    <t>HITL s.r.o.</t>
  </si>
  <si>
    <t>údržba a náhr. díly</t>
  </si>
  <si>
    <t>OBALY VYSOČINA s.r.o.</t>
  </si>
  <si>
    <t>PE pytle</t>
  </si>
  <si>
    <t>AZ papír spol. s r. o.</t>
  </si>
  <si>
    <t>štítky na pytle</t>
  </si>
  <si>
    <t>tašky na TO</t>
  </si>
  <si>
    <t>Čerpací stanice</t>
  </si>
  <si>
    <t>PHM - Bonetti</t>
  </si>
  <si>
    <t xml:space="preserve">Kooperativa </t>
  </si>
  <si>
    <t>pojištění vozidla - Bonetti</t>
  </si>
  <si>
    <t>AUTOCENTRUM</t>
  </si>
  <si>
    <t>údržba vozidla - Bonetti</t>
  </si>
  <si>
    <t>občané</t>
  </si>
  <si>
    <t>bonusy za pytlový TO</t>
  </si>
  <si>
    <t>SBĚRNÝ DVŮR</t>
  </si>
  <si>
    <t>režijní platba za provoz</t>
  </si>
  <si>
    <t>kontejnery - manipulace</t>
  </si>
  <si>
    <t>uložení - občané</t>
  </si>
  <si>
    <t>SMETKY</t>
  </si>
  <si>
    <t>ODPADKOVÉ KOŠE</t>
  </si>
  <si>
    <t xml:space="preserve">svoz + uložení </t>
  </si>
  <si>
    <t>OSTATNÍ SLUŽBY</t>
  </si>
  <si>
    <t>uložení suť od občanů</t>
  </si>
  <si>
    <t>.A.S.A. ES, Únanov</t>
  </si>
  <si>
    <t>uložení bioodpad</t>
  </si>
  <si>
    <t>uložení objemný odpad</t>
  </si>
  <si>
    <t>transport bioodpadu</t>
  </si>
  <si>
    <t xml:space="preserve">přeprava nebezp. odpad </t>
  </si>
  <si>
    <t>AGRODRUŽSTVO</t>
  </si>
  <si>
    <t>přeprava</t>
  </si>
  <si>
    <t>ZEPIKO</t>
  </si>
  <si>
    <t>SETRA</t>
  </si>
  <si>
    <t xml:space="preserve">uložení </t>
  </si>
  <si>
    <t>EQ Servis s.r.o.</t>
  </si>
  <si>
    <t>školení</t>
  </si>
  <si>
    <t xml:space="preserve">celkem </t>
  </si>
  <si>
    <t>VYHODNOCENÍ   ODPADU  ZA  ROK  2008 - 2013   V  TUNÁCH - OBEC DOBŠICE</t>
  </si>
  <si>
    <t>číslo</t>
  </si>
  <si>
    <t>název</t>
  </si>
  <si>
    <t>kategorie</t>
  </si>
  <si>
    <t>tuny 2008</t>
  </si>
  <si>
    <t>tuny 2009</t>
  </si>
  <si>
    <t>tuny 2010</t>
  </si>
  <si>
    <t>tuny 2011</t>
  </si>
  <si>
    <t>tuny 2012</t>
  </si>
  <si>
    <t>tuny 2013</t>
  </si>
  <si>
    <t>papírové a lepenkové obaly 200101</t>
  </si>
  <si>
    <t>plastové obaly 200139</t>
  </si>
  <si>
    <t>skleněné obaly 200102</t>
  </si>
  <si>
    <t>obaly obsah.zbytky nebezp. látek</t>
  </si>
  <si>
    <t>N</t>
  </si>
  <si>
    <t>pneumatiky</t>
  </si>
  <si>
    <t>brzdové kapaliny</t>
  </si>
  <si>
    <t>olejové filtry</t>
  </si>
  <si>
    <t>anorgan. chemikálie nebo směsi obsahující neb. l.</t>
  </si>
  <si>
    <t>oděvy</t>
  </si>
  <si>
    <t>kyseliny</t>
  </si>
  <si>
    <t>jedlý olej a tuk</t>
  </si>
  <si>
    <t>olej a tuk neuvedený pod č. 200125</t>
  </si>
  <si>
    <t>barvy, tisk. barvy lepidla a pryskyřice obs.</t>
  </si>
  <si>
    <t>jiná nepouž.léčiva neuvedena pod č. 200131</t>
  </si>
  <si>
    <t>baterie a akumulátory zař. pod č. 160601,2</t>
  </si>
  <si>
    <t>biologicky rozložitelný odpad</t>
  </si>
  <si>
    <t>směsný komunální odpad</t>
  </si>
  <si>
    <t>uliční smetky</t>
  </si>
  <si>
    <t>objemný odpad</t>
  </si>
  <si>
    <t>komunální odpady jinak blíže neurčené - suť, cihly</t>
  </si>
  <si>
    <t>020108</t>
  </si>
  <si>
    <t>agrochemické odp. obsah. nebezpečné látky</t>
  </si>
  <si>
    <t>asfaltová směs</t>
  </si>
  <si>
    <t>beton</t>
  </si>
  <si>
    <t>cihly</t>
  </si>
  <si>
    <t>směsi nebo oddělené fakce betonu,cihel,tašek…</t>
  </si>
  <si>
    <t>zemina a kamení neuvedené pod číslem 170503</t>
  </si>
  <si>
    <t>stavební materiál obs. Azbest</t>
  </si>
  <si>
    <t>odpady - prevence infekce</t>
  </si>
  <si>
    <t>CELKEM</t>
  </si>
  <si>
    <t>VYHODNOCENÍ SBĚRU A LIKVIDACE ODPADŮ ZA ROK 2014 V Kč - OBEC DOBŠICE</t>
  </si>
  <si>
    <t>poplatky</t>
  </si>
  <si>
    <t>svoz plasty</t>
  </si>
  <si>
    <t>.A.S.A. EKO, Zn-plast</t>
  </si>
  <si>
    <t>svoz papír</t>
  </si>
  <si>
    <t>.A.S.A. EKO, Zn-papír</t>
  </si>
  <si>
    <t>svoz sklo</t>
  </si>
  <si>
    <t>svoz bio</t>
  </si>
  <si>
    <t>pronájem kontejnerů bio</t>
  </si>
  <si>
    <t>Hošková</t>
  </si>
  <si>
    <t>monitorování - bioodpady</t>
  </si>
  <si>
    <t>CODEWARE</t>
  </si>
  <si>
    <t>čtečka</t>
  </si>
  <si>
    <t>uložení - občané-nebezp.</t>
  </si>
  <si>
    <t>uložení - občané-velkoobj.</t>
  </si>
  <si>
    <t>uložení - občané-ostatní</t>
  </si>
  <si>
    <t>Šabatka</t>
  </si>
  <si>
    <t xml:space="preserve">výroba odp. košů </t>
  </si>
  <si>
    <t>přeprava velkoobjem.</t>
  </si>
  <si>
    <t>VYHODNOCENÍ   ODPADU  ZA  ROK  2008 - 2014   V  TUNÁCH - OBEC DOBŠICE</t>
  </si>
  <si>
    <t>tuny 2014</t>
  </si>
  <si>
    <t>biologicky rozložitelný odpad - obec</t>
  </si>
  <si>
    <t>stavební materiál obs. azbest</t>
  </si>
  <si>
    <t>080317</t>
  </si>
  <si>
    <t>odpadní tiskařský toner obs. neb. látky</t>
  </si>
  <si>
    <t>080318</t>
  </si>
  <si>
    <t>odpadní tiskařský toner neobs. neb. látky</t>
  </si>
  <si>
    <t>160114</t>
  </si>
  <si>
    <t>nemrznoucí kapalina obs. neb. látky</t>
  </si>
  <si>
    <t>160601</t>
  </si>
  <si>
    <t>olověné akumulátory</t>
  </si>
  <si>
    <t>160602</t>
  </si>
  <si>
    <t>Nikl-kadmiové baterie a akumulátory</t>
  </si>
  <si>
    <t>Kovy - sběrny kovo</t>
  </si>
  <si>
    <t>2001402</t>
  </si>
  <si>
    <t>Kovy</t>
  </si>
  <si>
    <t>VYHODNOCENÍ   ODPADU  ZA  ROK  2008 – 2015 V  TUNÁCH - OBEC DOBŠICE</t>
  </si>
  <si>
    <t>Tuny 2015</t>
  </si>
  <si>
    <t>odpad prevence infekce</t>
  </si>
  <si>
    <t>asfaltové směsy neobsahující dehet</t>
  </si>
  <si>
    <t>Kovošrot</t>
  </si>
  <si>
    <t>VYHODNOCENÍ SBĚRU A LIKVIDACE ODPADŮ ZA ROK 2015 V Kč - OBEC DOBŠICE</t>
  </si>
  <si>
    <t>TUREČEK</t>
  </si>
  <si>
    <t>AJAN</t>
  </si>
  <si>
    <t>kontejnery - papír</t>
  </si>
  <si>
    <t>kontejnery - plast</t>
  </si>
  <si>
    <t>FRITEX, použitý olej</t>
  </si>
  <si>
    <t>svoz kovových odpadů</t>
  </si>
  <si>
    <t>mimořádný svoz pytlů</t>
  </si>
  <si>
    <t>ELEKTROZAŘÍZENÍ A ELEKTROODPAD přijatý od občanů Dobšic na SD Znojmo v OBDOBÍ LEDEN - PROSINEC 2015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</si>
  <si>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</si>
  <si>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</si>
  <si>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</si>
  <si>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</si>
  <si>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</si>
  <si>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</si>
  <si>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</si>
  <si>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</si>
  <si>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</si>
  <si>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</si>
  <si>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</si>
  <si>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</si>
  <si>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součet</t>
  </si>
  <si>
    <t>ks</t>
  </si>
  <si>
    <t>t</t>
  </si>
  <si>
    <t>velké domácí spotřebiče - ledničky</t>
  </si>
  <si>
    <t>velké domácí spotřebiče</t>
  </si>
  <si>
    <t>malé spotřebiče</t>
  </si>
  <si>
    <t>zařízení telekomunikační - monitory</t>
  </si>
  <si>
    <t xml:space="preserve">zařízení telekomunikační </t>
  </si>
  <si>
    <t>spotřebitelské zařízení - televize</t>
  </si>
  <si>
    <t xml:space="preserve">spotřebitelské zařízení </t>
  </si>
  <si>
    <t>osvětlovací zařízení - zářivky</t>
  </si>
  <si>
    <t xml:space="preserve">osvětlovací zařízení </t>
  </si>
  <si>
    <t>elektrické a elektronické nástroje</t>
  </si>
  <si>
    <t>použité baterie - monočlánky</t>
  </si>
  <si>
    <t xml:space="preserve">ostatní a velkoobjemové odpady </t>
  </si>
  <si>
    <t>ost.</t>
  </si>
  <si>
    <t>VOO</t>
  </si>
  <si>
    <t>odevzdané na SD Znojmo</t>
  </si>
  <si>
    <t>z toho nebezpečný</t>
  </si>
  <si>
    <t>ODPAD ULOŽENÝ NA SD ZNOJMO BEZ VELKOOBJEM. ODP. v t</t>
  </si>
  <si>
    <t>ODPAD ULOŽENÝ NA SD ZNOJMO VČETNĚ VELKOOBJEM. ODP. v t</t>
  </si>
  <si>
    <t>PODÍL ELEKTROODPADU NA ODPADU ULOŽENÉM</t>
  </si>
  <si>
    <t>NA SD ZNOJMO BEZ VELKOOBJEMOVÉHO ODPADU V %</t>
  </si>
  <si>
    <t xml:space="preserve">PODÍL ELEKTROODPADU NA CELKOVÉM ODPADU </t>
  </si>
  <si>
    <t xml:space="preserve">ULOŽENÉM NA SD ZNOJMO V % </t>
  </si>
  <si>
    <t>NÁKLADY NA SLUŽBY SD ZNOJMO - ÚHRADA OBEC DOBŠICE v Kč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</si>
</sst>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0.000"/>
    <numFmt numFmtId="166" formatCode="0.0000"/>
  </numFmts>
  <fonts count="49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Font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4" fontId="0" fillId="0" borderId="17" xfId="0" applyNumberForma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0" fillId="0" borderId="18" xfId="0" applyNumberFormat="1" applyBorder="1" applyAlignment="1">
      <alignment/>
    </xf>
    <xf numFmtId="4" fontId="3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4" fontId="0" fillId="0" borderId="20" xfId="0" applyNumberFormat="1" applyFill="1" applyBorder="1" applyAlignment="1">
      <alignment/>
    </xf>
    <xf numFmtId="0" fontId="0" fillId="0" borderId="20" xfId="0" applyFont="1" applyBorder="1" applyAlignment="1">
      <alignment/>
    </xf>
    <xf numFmtId="4" fontId="2" fillId="0" borderId="20" xfId="0" applyNumberFormat="1" applyFont="1" applyFill="1" applyBorder="1" applyAlignment="1">
      <alignment/>
    </xf>
    <xf numFmtId="4" fontId="3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3" xfId="0" applyFont="1" applyBorder="1" applyAlignment="1">
      <alignment/>
    </xf>
    <xf numFmtId="4" fontId="2" fillId="0" borderId="23" xfId="0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4" fillId="0" borderId="17" xfId="0" applyFont="1" applyBorder="1" applyAlignment="1">
      <alignment/>
    </xf>
    <xf numFmtId="4" fontId="5" fillId="0" borderId="17" xfId="0" applyNumberFormat="1" applyFont="1" applyFill="1" applyBorder="1" applyAlignment="1">
      <alignment/>
    </xf>
    <xf numFmtId="4" fontId="3" fillId="0" borderId="17" xfId="0" applyNumberFormat="1" applyFont="1" applyBorder="1" applyAlignment="1">
      <alignment/>
    </xf>
    <xf numFmtId="0" fontId="2" fillId="0" borderId="25" xfId="0" applyFont="1" applyBorder="1" applyAlignment="1">
      <alignment/>
    </xf>
    <xf numFmtId="0" fontId="0" fillId="0" borderId="26" xfId="0" applyBorder="1" applyAlignment="1">
      <alignment/>
    </xf>
    <xf numFmtId="4" fontId="2" fillId="0" borderId="26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3" fillId="0" borderId="27" xfId="0" applyNumberFormat="1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4" fontId="2" fillId="0" borderId="29" xfId="0" applyNumberFormat="1" applyFont="1" applyFill="1" applyBorder="1" applyAlignment="1">
      <alignment/>
    </xf>
    <xf numFmtId="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4" fontId="0" fillId="0" borderId="32" xfId="0" applyNumberFormat="1" applyFill="1" applyBorder="1" applyAlignment="1">
      <alignment/>
    </xf>
    <xf numFmtId="4" fontId="3" fillId="0" borderId="33" xfId="0" applyNumberFormat="1" applyFont="1" applyBorder="1" applyAlignment="1">
      <alignment/>
    </xf>
    <xf numFmtId="0" fontId="0" fillId="0" borderId="11" xfId="0" applyBorder="1" applyAlignment="1">
      <alignment/>
    </xf>
    <xf numFmtId="4" fontId="2" fillId="0" borderId="11" xfId="0" applyNumberFormat="1" applyFont="1" applyFill="1" applyBorder="1" applyAlignment="1">
      <alignment/>
    </xf>
    <xf numFmtId="4" fontId="3" fillId="0" borderId="12" xfId="0" applyNumberFormat="1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6" xfId="0" applyFont="1" applyBorder="1" applyAlignment="1">
      <alignment/>
    </xf>
    <xf numFmtId="4" fontId="0" fillId="0" borderId="0" xfId="0" applyNumberFormat="1" applyFill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0" borderId="35" xfId="0" applyNumberFormat="1" applyBorder="1" applyAlignment="1">
      <alignment/>
    </xf>
    <xf numFmtId="164" fontId="0" fillId="0" borderId="29" xfId="0" applyNumberFormat="1" applyBorder="1" applyAlignment="1">
      <alignment/>
    </xf>
    <xf numFmtId="164" fontId="0" fillId="0" borderId="18" xfId="0" applyNumberFormat="1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3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37" xfId="0" applyNumberFormat="1" applyFill="1" applyBorder="1" applyAlignment="1">
      <alignment/>
    </xf>
    <xf numFmtId="164" fontId="0" fillId="0" borderId="18" xfId="0" applyNumberFormat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0" fillId="33" borderId="17" xfId="0" applyFill="1" applyBorder="1" applyAlignment="1">
      <alignment horizontal="center"/>
    </xf>
    <xf numFmtId="164" fontId="0" fillId="33" borderId="36" xfId="0" applyNumberFormat="1" applyFill="1" applyBorder="1" applyAlignment="1">
      <alignment/>
    </xf>
    <xf numFmtId="164" fontId="0" fillId="33" borderId="17" xfId="0" applyNumberFormat="1" applyFill="1" applyBorder="1" applyAlignment="1">
      <alignment/>
    </xf>
    <xf numFmtId="164" fontId="0" fillId="33" borderId="18" xfId="0" applyNumberFormat="1" applyFill="1" applyBorder="1" applyAlignment="1">
      <alignment/>
    </xf>
    <xf numFmtId="49" fontId="0" fillId="0" borderId="19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64" fontId="0" fillId="0" borderId="38" xfId="0" applyNumberFormat="1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0" xfId="0" applyNumberFormat="1" applyBorder="1" applyAlignment="1">
      <alignment/>
    </xf>
    <xf numFmtId="0" fontId="0" fillId="0" borderId="17" xfId="0" applyFont="1" applyBorder="1" applyAlignment="1">
      <alignment horizontal="left"/>
    </xf>
    <xf numFmtId="164" fontId="0" fillId="0" borderId="17" xfId="0" applyNumberFormat="1" applyFill="1" applyBorder="1" applyAlignment="1">
      <alignment/>
    </xf>
    <xf numFmtId="164" fontId="0" fillId="0" borderId="21" xfId="0" applyNumberFormat="1" applyBorder="1" applyAlignment="1">
      <alignment/>
    </xf>
    <xf numFmtId="0" fontId="0" fillId="0" borderId="39" xfId="0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7" xfId="0" applyFont="1" applyBorder="1" applyAlignment="1">
      <alignment horizontal="center"/>
    </xf>
    <xf numFmtId="164" fontId="0" fillId="0" borderId="40" xfId="0" applyNumberFormat="1" applyBorder="1" applyAlignment="1">
      <alignment/>
    </xf>
    <xf numFmtId="164" fontId="2" fillId="0" borderId="34" xfId="0" applyNumberFormat="1" applyFont="1" applyBorder="1" applyAlignment="1">
      <alignment/>
    </xf>
    <xf numFmtId="0" fontId="2" fillId="0" borderId="34" xfId="0" applyFont="1" applyBorder="1" applyAlignment="1">
      <alignment/>
    </xf>
    <xf numFmtId="0" fontId="2" fillId="0" borderId="41" xfId="0" applyFont="1" applyBorder="1" applyAlignment="1">
      <alignment/>
    </xf>
    <xf numFmtId="4" fontId="2" fillId="0" borderId="15" xfId="0" applyNumberFormat="1" applyFont="1" applyFill="1" applyBorder="1" applyAlignment="1">
      <alignment/>
    </xf>
    <xf numFmtId="0" fontId="0" fillId="0" borderId="42" xfId="0" applyFont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0" fontId="0" fillId="0" borderId="43" xfId="0" applyBorder="1" applyAlignment="1">
      <alignment/>
    </xf>
    <xf numFmtId="4" fontId="3" fillId="0" borderId="18" xfId="0" applyNumberFormat="1" applyFont="1" applyFill="1" applyBorder="1" applyAlignment="1">
      <alignment/>
    </xf>
    <xf numFmtId="4" fontId="0" fillId="0" borderId="21" xfId="0" applyNumberFormat="1" applyFill="1" applyBorder="1" applyAlignment="1">
      <alignment/>
    </xf>
    <xf numFmtId="0" fontId="0" fillId="0" borderId="44" xfId="0" applyFont="1" applyBorder="1" applyAlignment="1">
      <alignment/>
    </xf>
    <xf numFmtId="4" fontId="3" fillId="0" borderId="21" xfId="0" applyNumberFormat="1" applyFont="1" applyFill="1" applyBorder="1" applyAlignment="1">
      <alignment/>
    </xf>
    <xf numFmtId="4" fontId="2" fillId="0" borderId="24" xfId="0" applyNumberFormat="1" applyFont="1" applyFill="1" applyBorder="1" applyAlignment="1">
      <alignment/>
    </xf>
    <xf numFmtId="0" fontId="0" fillId="0" borderId="45" xfId="0" applyFont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0" fontId="0" fillId="0" borderId="43" xfId="0" applyFont="1" applyBorder="1" applyAlignment="1">
      <alignment/>
    </xf>
    <xf numFmtId="4" fontId="2" fillId="0" borderId="18" xfId="0" applyNumberFormat="1" applyFont="1" applyFill="1" applyBorder="1" applyAlignment="1">
      <alignment/>
    </xf>
    <xf numFmtId="0" fontId="4" fillId="0" borderId="43" xfId="0" applyFont="1" applyBorder="1" applyAlignment="1">
      <alignment/>
    </xf>
    <xf numFmtId="4" fontId="3" fillId="0" borderId="17" xfId="0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0" fillId="0" borderId="46" xfId="0" applyBorder="1" applyAlignment="1">
      <alignment/>
    </xf>
    <xf numFmtId="4" fontId="3" fillId="0" borderId="27" xfId="0" applyNumberFormat="1" applyFont="1" applyFill="1" applyBorder="1" applyAlignment="1">
      <alignment/>
    </xf>
    <xf numFmtId="4" fontId="2" fillId="0" borderId="30" xfId="0" applyNumberFormat="1" applyFont="1" applyFill="1" applyBorder="1" applyAlignment="1">
      <alignment/>
    </xf>
    <xf numFmtId="0" fontId="0" fillId="0" borderId="47" xfId="0" applyFont="1" applyBorder="1" applyAlignment="1">
      <alignment/>
    </xf>
    <xf numFmtId="4" fontId="0" fillId="0" borderId="30" xfId="0" applyNumberFormat="1" applyFill="1" applyBorder="1" applyAlignment="1">
      <alignment/>
    </xf>
    <xf numFmtId="4" fontId="0" fillId="0" borderId="33" xfId="0" applyNumberFormat="1" applyFill="1" applyBorder="1" applyAlignment="1">
      <alignment/>
    </xf>
    <xf numFmtId="0" fontId="0" fillId="0" borderId="48" xfId="0" applyBorder="1" applyAlignment="1">
      <alignment/>
    </xf>
    <xf numFmtId="4" fontId="3" fillId="0" borderId="33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31" xfId="0" applyFont="1" applyBorder="1" applyAlignment="1">
      <alignment/>
    </xf>
    <xf numFmtId="4" fontId="2" fillId="0" borderId="32" xfId="0" applyNumberFormat="1" applyFont="1" applyFill="1" applyBorder="1" applyAlignment="1">
      <alignment/>
    </xf>
    <xf numFmtId="0" fontId="0" fillId="0" borderId="32" xfId="0" applyFont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0" fillId="0" borderId="49" xfId="0" applyFont="1" applyBorder="1" applyAlignment="1">
      <alignment/>
    </xf>
    <xf numFmtId="4" fontId="2" fillId="0" borderId="37" xfId="0" applyNumberFormat="1" applyFont="1" applyFill="1" applyBorder="1" applyAlignment="1">
      <alignment/>
    </xf>
    <xf numFmtId="4" fontId="6" fillId="0" borderId="27" xfId="0" applyNumberFormat="1" applyFont="1" applyFill="1" applyBorder="1" applyAlignment="1">
      <alignment/>
    </xf>
    <xf numFmtId="0" fontId="0" fillId="0" borderId="46" xfId="0" applyFont="1" applyBorder="1" applyAlignment="1">
      <alignment/>
    </xf>
    <xf numFmtId="4" fontId="6" fillId="0" borderId="26" xfId="0" applyNumberFormat="1" applyFont="1" applyFill="1" applyBorder="1" applyAlignment="1">
      <alignment/>
    </xf>
    <xf numFmtId="164" fontId="0" fillId="0" borderId="35" xfId="0" applyNumberFormat="1" applyFill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6" xfId="0" applyNumberFormat="1" applyFill="1" applyBorder="1" applyAlignment="1">
      <alignment/>
    </xf>
    <xf numFmtId="164" fontId="0" fillId="33" borderId="18" xfId="0" applyNumberFormat="1" applyFont="1" applyFill="1" applyBorder="1" applyAlignment="1">
      <alignment/>
    </xf>
    <xf numFmtId="0" fontId="0" fillId="0" borderId="20" xfId="0" applyFont="1" applyFill="1" applyBorder="1" applyAlignment="1">
      <alignment/>
    </xf>
    <xf numFmtId="49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/>
    </xf>
    <xf numFmtId="164" fontId="2" fillId="0" borderId="12" xfId="0" applyNumberFormat="1" applyFont="1" applyBorder="1" applyAlignment="1">
      <alignment/>
    </xf>
    <xf numFmtId="0" fontId="0" fillId="0" borderId="44" xfId="0" applyBorder="1" applyAlignment="1">
      <alignment/>
    </xf>
    <xf numFmtId="0" fontId="2" fillId="0" borderId="50" xfId="0" applyFont="1" applyBorder="1" applyAlignment="1">
      <alignment/>
    </xf>
    <xf numFmtId="0" fontId="0" fillId="0" borderId="51" xfId="0" applyFont="1" applyBorder="1" applyAlignment="1">
      <alignment/>
    </xf>
    <xf numFmtId="4" fontId="2" fillId="0" borderId="52" xfId="0" applyNumberFormat="1" applyFont="1" applyFill="1" applyBorder="1" applyAlignment="1">
      <alignment/>
    </xf>
    <xf numFmtId="0" fontId="2" fillId="0" borderId="53" xfId="0" applyFont="1" applyBorder="1" applyAlignment="1">
      <alignment/>
    </xf>
    <xf numFmtId="4" fontId="2" fillId="0" borderId="54" xfId="0" applyNumberFormat="1" applyFont="1" applyFill="1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4" fontId="0" fillId="0" borderId="57" xfId="0" applyNumberFormat="1" applyFill="1" applyBorder="1" applyAlignment="1">
      <alignment/>
    </xf>
    <xf numFmtId="0" fontId="0" fillId="0" borderId="58" xfId="0" applyFont="1" applyBorder="1" applyAlignment="1">
      <alignment/>
    </xf>
    <xf numFmtId="4" fontId="2" fillId="0" borderId="51" xfId="0" applyNumberFormat="1" applyFont="1" applyFill="1" applyBorder="1" applyAlignment="1">
      <alignment/>
    </xf>
    <xf numFmtId="4" fontId="0" fillId="0" borderId="52" xfId="0" applyNumberFormat="1" applyFill="1" applyBorder="1" applyAlignment="1">
      <alignment/>
    </xf>
    <xf numFmtId="4" fontId="0" fillId="0" borderId="54" xfId="0" applyNumberFormat="1" applyFill="1" applyBorder="1" applyAlignment="1">
      <alignment/>
    </xf>
    <xf numFmtId="4" fontId="3" fillId="0" borderId="57" xfId="0" applyNumberFormat="1" applyFont="1" applyFill="1" applyBorder="1" applyAlignment="1">
      <alignment/>
    </xf>
    <xf numFmtId="4" fontId="2" fillId="0" borderId="59" xfId="0" applyNumberFormat="1" applyFont="1" applyFill="1" applyBorder="1" applyAlignment="1">
      <alignment/>
    </xf>
    <xf numFmtId="4" fontId="0" fillId="0" borderId="60" xfId="0" applyNumberFormat="1" applyFont="1" applyFill="1" applyBorder="1" applyAlignment="1">
      <alignment/>
    </xf>
    <xf numFmtId="0" fontId="0" fillId="0" borderId="61" xfId="0" applyFont="1" applyBorder="1" applyAlignment="1">
      <alignment/>
    </xf>
    <xf numFmtId="4" fontId="2" fillId="0" borderId="61" xfId="0" applyNumberFormat="1" applyFont="1" applyFill="1" applyBorder="1" applyAlignment="1">
      <alignment/>
    </xf>
    <xf numFmtId="4" fontId="3" fillId="0" borderId="62" xfId="0" applyNumberFormat="1" applyFont="1" applyFill="1" applyBorder="1" applyAlignment="1">
      <alignment/>
    </xf>
    <xf numFmtId="0" fontId="0" fillId="0" borderId="63" xfId="0" applyFont="1" applyBorder="1" applyAlignment="1">
      <alignment/>
    </xf>
    <xf numFmtId="4" fontId="3" fillId="0" borderId="64" xfId="0" applyNumberFormat="1" applyFont="1" applyFill="1" applyBorder="1" applyAlignment="1">
      <alignment/>
    </xf>
    <xf numFmtId="0" fontId="0" fillId="0" borderId="63" xfId="0" applyBorder="1" applyAlignment="1">
      <alignment/>
    </xf>
    <xf numFmtId="0" fontId="4" fillId="0" borderId="63" xfId="0" applyFont="1" applyBorder="1" applyAlignment="1">
      <alignment/>
    </xf>
    <xf numFmtId="0" fontId="0" fillId="0" borderId="65" xfId="0" applyBorder="1" applyAlignment="1">
      <alignment/>
    </xf>
    <xf numFmtId="0" fontId="0" fillId="0" borderId="66" xfId="0" applyBorder="1" applyAlignment="1">
      <alignment/>
    </xf>
    <xf numFmtId="4" fontId="3" fillId="0" borderId="67" xfId="0" applyNumberFormat="1" applyFont="1" applyFill="1" applyBorder="1" applyAlignment="1">
      <alignment/>
    </xf>
    <xf numFmtId="0" fontId="0" fillId="0" borderId="68" xfId="0" applyFont="1" applyBorder="1" applyAlignment="1">
      <alignment/>
    </xf>
    <xf numFmtId="0" fontId="2" fillId="0" borderId="58" xfId="0" applyFont="1" applyBorder="1" applyAlignment="1">
      <alignment/>
    </xf>
    <xf numFmtId="4" fontId="2" fillId="0" borderId="69" xfId="0" applyNumberFormat="1" applyFont="1" applyFill="1" applyBorder="1" applyAlignment="1">
      <alignment/>
    </xf>
    <xf numFmtId="0" fontId="0" fillId="0" borderId="70" xfId="0" applyFont="1" applyBorder="1" applyAlignment="1">
      <alignment/>
    </xf>
    <xf numFmtId="0" fontId="2" fillId="0" borderId="55" xfId="0" applyFont="1" applyBorder="1" applyAlignment="1">
      <alignment/>
    </xf>
    <xf numFmtId="4" fontId="2" fillId="0" borderId="56" xfId="0" applyNumberFormat="1" applyFont="1" applyFill="1" applyBorder="1" applyAlignment="1">
      <alignment/>
    </xf>
    <xf numFmtId="0" fontId="0" fillId="0" borderId="56" xfId="0" applyFont="1" applyBorder="1" applyAlignment="1">
      <alignment/>
    </xf>
    <xf numFmtId="4" fontId="0" fillId="0" borderId="56" xfId="0" applyNumberFormat="1" applyFont="1" applyFill="1" applyBorder="1" applyAlignment="1">
      <alignment/>
    </xf>
    <xf numFmtId="4" fontId="0" fillId="0" borderId="66" xfId="0" applyNumberFormat="1" applyFont="1" applyFill="1" applyBorder="1" applyAlignment="1">
      <alignment/>
    </xf>
    <xf numFmtId="0" fontId="24" fillId="0" borderId="0" xfId="0" applyFont="1" applyAlignment="1">
      <alignment/>
    </xf>
    <xf numFmtId="0" fontId="25" fillId="0" borderId="71" xfId="0" applyFont="1" applyBorder="1" applyAlignment="1">
      <alignment/>
    </xf>
    <xf numFmtId="0" fontId="25" fillId="0" borderId="72" xfId="0" applyFont="1" applyBorder="1" applyAlignment="1">
      <alignment/>
    </xf>
    <xf numFmtId="0" fontId="25" fillId="0" borderId="71" xfId="0" applyFont="1" applyBorder="1" applyAlignment="1">
      <alignment horizontal="left"/>
    </xf>
    <xf numFmtId="0" fontId="26" fillId="0" borderId="73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Border="1" applyAlignment="1">
      <alignment/>
    </xf>
    <xf numFmtId="0" fontId="26" fillId="0" borderId="74" xfId="0" applyFont="1" applyBorder="1" applyAlignment="1">
      <alignment/>
    </xf>
    <xf numFmtId="0" fontId="0" fillId="0" borderId="28" xfId="0" applyFont="1" applyBorder="1" applyAlignment="1">
      <alignment horizontal="center"/>
    </xf>
    <xf numFmtId="165" fontId="0" fillId="0" borderId="30" xfId="0" applyNumberFormat="1" applyFont="1" applyBorder="1" applyAlignment="1">
      <alignment horizontal="center"/>
    </xf>
    <xf numFmtId="165" fontId="0" fillId="0" borderId="30" xfId="0" applyNumberFormat="1" applyBorder="1" applyAlignment="1">
      <alignment horizontal="center"/>
    </xf>
    <xf numFmtId="0" fontId="2" fillId="0" borderId="28" xfId="0" applyFont="1" applyBorder="1" applyAlignment="1">
      <alignment/>
    </xf>
    <xf numFmtId="165" fontId="2" fillId="0" borderId="30" xfId="0" applyNumberFormat="1" applyFont="1" applyBorder="1" applyAlignment="1">
      <alignment/>
    </xf>
    <xf numFmtId="0" fontId="26" fillId="0" borderId="75" xfId="0" applyFont="1" applyBorder="1" applyAlignment="1">
      <alignment/>
    </xf>
    <xf numFmtId="0" fontId="0" fillId="0" borderId="16" xfId="0" applyFon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0" fontId="26" fillId="0" borderId="76" xfId="0" applyFont="1" applyBorder="1" applyAlignment="1">
      <alignment/>
    </xf>
    <xf numFmtId="0" fontId="0" fillId="0" borderId="19" xfId="0" applyFon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26" fillId="0" borderId="77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/>
    </xf>
    <xf numFmtId="165" fontId="2" fillId="0" borderId="12" xfId="0" applyNumberFormat="1" applyFont="1" applyBorder="1" applyAlignment="1">
      <alignment/>
    </xf>
    <xf numFmtId="0" fontId="0" fillId="0" borderId="0" xfId="0" applyAlignment="1">
      <alignment/>
    </xf>
    <xf numFmtId="0" fontId="27" fillId="0" borderId="78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27" fillId="0" borderId="79" xfId="0" applyFont="1" applyBorder="1" applyAlignment="1">
      <alignment/>
    </xf>
    <xf numFmtId="0" fontId="0" fillId="0" borderId="79" xfId="0" applyBorder="1" applyAlignment="1">
      <alignment/>
    </xf>
    <xf numFmtId="165" fontId="0" fillId="0" borderId="39" xfId="0" applyNumberFormat="1" applyBorder="1" applyAlignment="1">
      <alignment/>
    </xf>
    <xf numFmtId="165" fontId="0" fillId="0" borderId="80" xfId="0" applyNumberFormat="1" applyBorder="1" applyAlignment="1">
      <alignment/>
    </xf>
    <xf numFmtId="165" fontId="2" fillId="0" borderId="39" xfId="0" applyNumberFormat="1" applyFont="1" applyBorder="1" applyAlignment="1">
      <alignment/>
    </xf>
    <xf numFmtId="165" fontId="2" fillId="0" borderId="80" xfId="0" applyNumberFormat="1" applyFont="1" applyBorder="1" applyAlignment="1">
      <alignment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166" fontId="28" fillId="0" borderId="77" xfId="0" applyNumberFormat="1" applyFont="1" applyBorder="1" applyAlignment="1">
      <alignment/>
    </xf>
    <xf numFmtId="166" fontId="28" fillId="0" borderId="84" xfId="0" applyNumberFormat="1" applyFont="1" applyBorder="1" applyAlignment="1">
      <alignment/>
    </xf>
    <xf numFmtId="166" fontId="29" fillId="0" borderId="77" xfId="0" applyNumberFormat="1" applyFont="1" applyBorder="1" applyAlignment="1">
      <alignment/>
    </xf>
    <xf numFmtId="166" fontId="28" fillId="0" borderId="0" xfId="0" applyNumberFormat="1" applyFont="1" applyAlignment="1">
      <alignment/>
    </xf>
    <xf numFmtId="166" fontId="30" fillId="0" borderId="77" xfId="0" applyNumberFormat="1" applyFont="1" applyBorder="1" applyAlignment="1">
      <alignment/>
    </xf>
    <xf numFmtId="166" fontId="0" fillId="0" borderId="84" xfId="0" applyNumberFormat="1" applyBorder="1" applyAlignment="1">
      <alignment/>
    </xf>
    <xf numFmtId="166" fontId="31" fillId="0" borderId="77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30" fillId="0" borderId="84" xfId="0" applyNumberFormat="1" applyFont="1" applyBorder="1" applyAlignment="1">
      <alignment/>
    </xf>
    <xf numFmtId="3" fontId="28" fillId="0" borderId="77" xfId="0" applyNumberFormat="1" applyFont="1" applyBorder="1" applyAlignment="1">
      <alignment/>
    </xf>
    <xf numFmtId="0" fontId="0" fillId="0" borderId="84" xfId="0" applyBorder="1" applyAlignment="1">
      <alignment/>
    </xf>
    <xf numFmtId="3" fontId="28" fillId="0" borderId="84" xfId="0" applyNumberFormat="1" applyFont="1" applyBorder="1" applyAlignment="1">
      <alignment/>
    </xf>
    <xf numFmtId="3" fontId="29" fillId="0" borderId="77" xfId="0" applyNumberFormat="1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19.421875" style="0" customWidth="1"/>
    <col min="3" max="3" width="11.57421875" style="0" customWidth="1"/>
    <col min="4" max="4" width="19.00390625" style="0" customWidth="1"/>
    <col min="5" max="5" width="22.00390625" style="0" customWidth="1"/>
    <col min="6" max="6" width="11.7109375" style="0" customWidth="1"/>
    <col min="7" max="7" width="12.421875" style="0" customWidth="1"/>
  </cols>
  <sheetData>
    <row r="1" ht="18">
      <c r="A1" s="1" t="s">
        <v>0</v>
      </c>
    </row>
    <row r="3" spans="1:7" ht="12.75">
      <c r="A3" s="2"/>
      <c r="B3" s="3"/>
      <c r="C3" s="3" t="s">
        <v>1</v>
      </c>
      <c r="D3" s="3"/>
      <c r="E3" s="3"/>
      <c r="F3" s="3" t="s">
        <v>2</v>
      </c>
      <c r="G3" s="4" t="s">
        <v>3</v>
      </c>
    </row>
    <row r="4" spans="1:7" ht="12.75">
      <c r="A4" s="5" t="s">
        <v>4</v>
      </c>
      <c r="B4" s="6" t="s">
        <v>5</v>
      </c>
      <c r="C4" s="7">
        <v>1070636</v>
      </c>
      <c r="D4" s="6" t="s">
        <v>6</v>
      </c>
      <c r="E4" s="6" t="s">
        <v>7</v>
      </c>
      <c r="F4" s="7">
        <v>580304</v>
      </c>
      <c r="G4" s="8"/>
    </row>
    <row r="5" spans="1:7" ht="12.75">
      <c r="A5" s="9"/>
      <c r="B5" s="10" t="s">
        <v>8</v>
      </c>
      <c r="C5" s="11"/>
      <c r="D5" s="10"/>
      <c r="E5" s="10" t="s">
        <v>9</v>
      </c>
      <c r="F5" s="12">
        <v>522819.5</v>
      </c>
      <c r="G5" s="13"/>
    </row>
    <row r="6" spans="1:7" ht="12.75">
      <c r="A6" s="9"/>
      <c r="B6" s="10"/>
      <c r="C6" s="11"/>
      <c r="D6" s="10"/>
      <c r="E6" s="10" t="s">
        <v>10</v>
      </c>
      <c r="F6" s="12">
        <v>38122.5</v>
      </c>
      <c r="G6" s="13"/>
    </row>
    <row r="7" spans="1:7" ht="12.75">
      <c r="A7" s="9"/>
      <c r="B7" s="10"/>
      <c r="C7" s="11"/>
      <c r="D7" s="10"/>
      <c r="E7" s="10" t="s">
        <v>11</v>
      </c>
      <c r="F7" s="11">
        <f>SUM(F4:F6)</f>
        <v>1141246</v>
      </c>
      <c r="G7" s="14"/>
    </row>
    <row r="8" spans="1:7" ht="12.75">
      <c r="A8" s="15"/>
      <c r="B8" s="16"/>
      <c r="C8" s="17"/>
      <c r="D8" s="18" t="s">
        <v>12</v>
      </c>
      <c r="E8" s="18" t="s">
        <v>13</v>
      </c>
      <c r="F8" s="19">
        <v>4610.4</v>
      </c>
      <c r="G8" s="20">
        <f>C4-F7-F8</f>
        <v>-75220.4</v>
      </c>
    </row>
    <row r="9" spans="1:8" ht="12.75">
      <c r="A9" s="21" t="s">
        <v>14</v>
      </c>
      <c r="B9" s="22" t="s">
        <v>15</v>
      </c>
      <c r="C9" s="23">
        <v>165198.5</v>
      </c>
      <c r="D9" s="22" t="s">
        <v>6</v>
      </c>
      <c r="E9" s="22" t="s">
        <v>7</v>
      </c>
      <c r="F9" s="23">
        <v>160770</v>
      </c>
      <c r="G9" s="24"/>
      <c r="H9" s="25"/>
    </row>
    <row r="10" spans="1:7" ht="12.75">
      <c r="A10" s="26"/>
      <c r="B10" s="10" t="s">
        <v>6</v>
      </c>
      <c r="C10" s="12">
        <v>44852</v>
      </c>
      <c r="D10" s="10" t="s">
        <v>16</v>
      </c>
      <c r="E10" s="10" t="s">
        <v>17</v>
      </c>
      <c r="F10" s="12">
        <v>9656</v>
      </c>
      <c r="G10" s="14"/>
    </row>
    <row r="11" spans="1:7" ht="12.75">
      <c r="A11" s="26"/>
      <c r="B11" s="10"/>
      <c r="C11" s="12"/>
      <c r="D11" s="10" t="s">
        <v>18</v>
      </c>
      <c r="E11" s="10" t="s">
        <v>19</v>
      </c>
      <c r="F11" s="12">
        <v>10759</v>
      </c>
      <c r="G11" s="14"/>
    </row>
    <row r="12" spans="1:7" ht="12.75">
      <c r="A12" s="26"/>
      <c r="B12" s="10"/>
      <c r="C12" s="12"/>
      <c r="D12" s="10" t="s">
        <v>20</v>
      </c>
      <c r="E12" s="10" t="s">
        <v>21</v>
      </c>
      <c r="F12" s="12">
        <v>29927</v>
      </c>
      <c r="G12" s="14"/>
    </row>
    <row r="13" spans="1:7" ht="12.75">
      <c r="A13" s="26"/>
      <c r="B13" s="10"/>
      <c r="C13" s="12"/>
      <c r="D13" s="10" t="s">
        <v>22</v>
      </c>
      <c r="E13" s="10" t="s">
        <v>23</v>
      </c>
      <c r="F13" s="12">
        <v>1373.5</v>
      </c>
      <c r="G13" s="14"/>
    </row>
    <row r="14" spans="1:7" ht="12.75">
      <c r="A14" s="26"/>
      <c r="B14" s="10"/>
      <c r="C14" s="12"/>
      <c r="D14" s="10" t="s">
        <v>15</v>
      </c>
      <c r="E14" s="10" t="s">
        <v>24</v>
      </c>
      <c r="F14" s="12">
        <v>8402.5</v>
      </c>
      <c r="G14" s="14"/>
    </row>
    <row r="15" spans="1:7" ht="12.75">
      <c r="A15" s="26"/>
      <c r="B15" s="10"/>
      <c r="C15" s="12"/>
      <c r="D15" s="10" t="s">
        <v>25</v>
      </c>
      <c r="E15" s="10" t="s">
        <v>26</v>
      </c>
      <c r="F15" s="12">
        <v>16301</v>
      </c>
      <c r="G15" s="14"/>
    </row>
    <row r="16" spans="1:7" ht="12.75">
      <c r="A16" s="26"/>
      <c r="B16" s="10"/>
      <c r="C16" s="12"/>
      <c r="D16" s="10" t="s">
        <v>27</v>
      </c>
      <c r="E16" s="10" t="s">
        <v>28</v>
      </c>
      <c r="F16" s="12">
        <v>8838</v>
      </c>
      <c r="G16" s="14"/>
    </row>
    <row r="17" spans="1:7" ht="12.75">
      <c r="A17" s="26"/>
      <c r="B17" s="10"/>
      <c r="C17" s="12"/>
      <c r="D17" s="10" t="s">
        <v>29</v>
      </c>
      <c r="E17" s="10" t="s">
        <v>30</v>
      </c>
      <c r="F17" s="12">
        <v>330</v>
      </c>
      <c r="G17" s="14"/>
    </row>
    <row r="18" spans="1:7" ht="12.75">
      <c r="A18" s="27"/>
      <c r="B18" s="10"/>
      <c r="C18" s="12"/>
      <c r="D18" s="28" t="s">
        <v>31</v>
      </c>
      <c r="E18" s="28" t="s">
        <v>32</v>
      </c>
      <c r="F18" s="29">
        <v>33921</v>
      </c>
      <c r="G18" s="30"/>
    </row>
    <row r="19" spans="1:7" ht="12.75">
      <c r="A19" s="31"/>
      <c r="B19" s="32"/>
      <c r="C19" s="33"/>
      <c r="D19" s="32"/>
      <c r="E19" s="32" t="s">
        <v>11</v>
      </c>
      <c r="F19" s="34">
        <f>SUM(F9:F18)</f>
        <v>280278</v>
      </c>
      <c r="G19" s="35">
        <f>C9+C10+C11-F19</f>
        <v>-70227.5</v>
      </c>
    </row>
    <row r="20" spans="1:7" ht="12.75">
      <c r="A20" s="36" t="s">
        <v>33</v>
      </c>
      <c r="B20" s="37"/>
      <c r="C20" s="38">
        <v>0</v>
      </c>
      <c r="D20" s="37" t="s">
        <v>6</v>
      </c>
      <c r="E20" s="37" t="s">
        <v>34</v>
      </c>
      <c r="F20" s="38">
        <v>26478.8</v>
      </c>
      <c r="G20" s="39"/>
    </row>
    <row r="21" spans="1:7" ht="12.75">
      <c r="A21" s="9"/>
      <c r="B21" s="10"/>
      <c r="C21" s="11"/>
      <c r="D21" s="10"/>
      <c r="E21" s="10" t="s">
        <v>35</v>
      </c>
      <c r="F21" s="12">
        <v>24660.6</v>
      </c>
      <c r="G21" s="13"/>
    </row>
    <row r="22" spans="1:7" ht="12.75">
      <c r="A22" s="9"/>
      <c r="B22" s="10"/>
      <c r="C22" s="11"/>
      <c r="D22" s="10"/>
      <c r="E22" s="10" t="s">
        <v>36</v>
      </c>
      <c r="F22" s="12">
        <v>115271.6</v>
      </c>
      <c r="G22" s="14"/>
    </row>
    <row r="23" spans="1:7" ht="12.75">
      <c r="A23" s="40"/>
      <c r="B23" s="41"/>
      <c r="C23" s="42"/>
      <c r="D23" s="41"/>
      <c r="E23" s="41" t="s">
        <v>11</v>
      </c>
      <c r="F23" s="42">
        <f>SUM(F20:F22)</f>
        <v>166411</v>
      </c>
      <c r="G23" s="14">
        <f>C20-F23</f>
        <v>-166411</v>
      </c>
    </row>
    <row r="24" spans="1:7" ht="12.75">
      <c r="A24" s="5" t="s">
        <v>37</v>
      </c>
      <c r="B24" s="6"/>
      <c r="C24" s="7">
        <v>0</v>
      </c>
      <c r="D24" s="22" t="s">
        <v>6</v>
      </c>
      <c r="E24" s="6" t="s">
        <v>9</v>
      </c>
      <c r="F24" s="7">
        <v>1674</v>
      </c>
      <c r="G24" s="8"/>
    </row>
    <row r="25" spans="1:7" ht="12.75">
      <c r="A25" s="40"/>
      <c r="B25" s="41"/>
      <c r="C25" s="42"/>
      <c r="D25" s="41"/>
      <c r="E25" s="41" t="s">
        <v>11</v>
      </c>
      <c r="F25" s="42">
        <f>SUM(F24:F24)</f>
        <v>1674</v>
      </c>
      <c r="G25" s="43">
        <f>C24-F25</f>
        <v>-1674</v>
      </c>
    </row>
    <row r="26" spans="1:7" ht="12.75">
      <c r="A26" s="2" t="s">
        <v>38</v>
      </c>
      <c r="B26" s="44"/>
      <c r="C26" s="45">
        <v>0</v>
      </c>
      <c r="D26" s="44" t="s">
        <v>6</v>
      </c>
      <c r="E26" s="44" t="s">
        <v>39</v>
      </c>
      <c r="F26" s="45">
        <v>23460</v>
      </c>
      <c r="G26" s="46">
        <f>C26-F26</f>
        <v>-23460</v>
      </c>
    </row>
    <row r="27" spans="1:7" ht="12.75">
      <c r="A27" s="5" t="s">
        <v>40</v>
      </c>
      <c r="B27" s="10" t="s">
        <v>41</v>
      </c>
      <c r="C27" s="12">
        <v>1697</v>
      </c>
      <c r="D27" s="22" t="s">
        <v>42</v>
      </c>
      <c r="E27" s="22" t="s">
        <v>43</v>
      </c>
      <c r="F27" s="23">
        <v>396</v>
      </c>
      <c r="G27" s="8"/>
    </row>
    <row r="28" spans="1:7" ht="12.75">
      <c r="A28" s="36"/>
      <c r="B28" s="37"/>
      <c r="C28" s="38"/>
      <c r="D28" s="10" t="s">
        <v>42</v>
      </c>
      <c r="E28" s="10" t="s">
        <v>44</v>
      </c>
      <c r="F28" s="12">
        <v>15283</v>
      </c>
      <c r="G28" s="39"/>
    </row>
    <row r="29" spans="1:7" ht="12.75">
      <c r="A29" s="9"/>
      <c r="B29" s="10"/>
      <c r="C29" s="11"/>
      <c r="D29" s="10" t="s">
        <v>6</v>
      </c>
      <c r="E29" s="10" t="s">
        <v>45</v>
      </c>
      <c r="F29" s="12">
        <v>2036</v>
      </c>
      <c r="G29" s="13"/>
    </row>
    <row r="30" spans="1:7" ht="12.75">
      <c r="A30" s="9"/>
      <c r="B30" s="10"/>
      <c r="C30" s="11"/>
      <c r="D30" s="37" t="s">
        <v>6</v>
      </c>
      <c r="E30" s="10" t="s">
        <v>46</v>
      </c>
      <c r="F30" s="12">
        <v>2571</v>
      </c>
      <c r="G30" s="13"/>
    </row>
    <row r="31" spans="1:7" ht="12.75">
      <c r="A31" s="9"/>
      <c r="B31" s="10"/>
      <c r="C31" s="11"/>
      <c r="D31" s="10" t="s">
        <v>47</v>
      </c>
      <c r="E31" s="10" t="s">
        <v>48</v>
      </c>
      <c r="F31" s="12">
        <v>38965</v>
      </c>
      <c r="G31" s="13"/>
    </row>
    <row r="32" spans="1:7" ht="12.75">
      <c r="A32" s="15"/>
      <c r="B32" s="16"/>
      <c r="C32" s="17"/>
      <c r="D32" s="16" t="s">
        <v>49</v>
      </c>
      <c r="E32" s="10" t="s">
        <v>9</v>
      </c>
      <c r="F32" s="12">
        <v>4827</v>
      </c>
      <c r="G32" s="47"/>
    </row>
    <row r="33" spans="1:7" ht="12.75">
      <c r="A33" s="15"/>
      <c r="B33" s="16"/>
      <c r="C33" s="17"/>
      <c r="D33" s="10" t="s">
        <v>50</v>
      </c>
      <c r="E33" s="10" t="s">
        <v>51</v>
      </c>
      <c r="F33" s="12">
        <v>1261</v>
      </c>
      <c r="G33" s="47"/>
    </row>
    <row r="34" spans="1:7" ht="12.75">
      <c r="A34" s="15"/>
      <c r="B34" s="16"/>
      <c r="C34" s="17"/>
      <c r="D34" s="18" t="s">
        <v>52</v>
      </c>
      <c r="E34" s="18" t="s">
        <v>53</v>
      </c>
      <c r="F34" s="19">
        <v>1400</v>
      </c>
      <c r="G34" s="47"/>
    </row>
    <row r="35" spans="1:7" ht="12.75">
      <c r="A35" s="40"/>
      <c r="B35" s="41"/>
      <c r="C35" s="42"/>
      <c r="D35" s="41"/>
      <c r="E35" s="41" t="s">
        <v>54</v>
      </c>
      <c r="F35" s="42">
        <f>SUM(F27:F34)</f>
        <v>66739</v>
      </c>
      <c r="G35" s="43">
        <f>C27-F35</f>
        <v>-65042</v>
      </c>
    </row>
    <row r="36" spans="1:7" ht="12.75">
      <c r="A36" s="31" t="s">
        <v>3</v>
      </c>
      <c r="B36" s="48"/>
      <c r="C36" s="34">
        <f>SUM(C4:C35)</f>
        <v>1282383.5</v>
      </c>
      <c r="D36" s="48"/>
      <c r="E36" s="48"/>
      <c r="F36" s="34">
        <f>SUM(F4:F35)-F7-F19-F23-F25-F35</f>
        <v>1684418.4</v>
      </c>
      <c r="G36" s="35">
        <f>SUM(G8:G35)</f>
        <v>-402034.9</v>
      </c>
    </row>
    <row r="37" spans="3:7" ht="12.75">
      <c r="C37" s="49"/>
      <c r="F37" s="50"/>
      <c r="G37" s="50"/>
    </row>
    <row r="38" spans="3:7" ht="12.75">
      <c r="C38" s="49"/>
      <c r="F38" s="50"/>
      <c r="G38" s="50"/>
    </row>
    <row r="39" spans="3:7" ht="12.75">
      <c r="C39" s="50"/>
      <c r="F39" s="50"/>
      <c r="G39" s="50"/>
    </row>
    <row r="40" spans="6:7" ht="12.75">
      <c r="F40" s="50"/>
      <c r="G40" s="50"/>
    </row>
    <row r="41" spans="6:7" ht="12.75">
      <c r="F41" s="50"/>
      <c r="G41" s="50"/>
    </row>
    <row r="42" spans="6:7" ht="12.75">
      <c r="F42" s="50"/>
      <c r="G42" s="50"/>
    </row>
    <row r="43" spans="6:7" ht="12.75">
      <c r="F43" s="50"/>
      <c r="G43" s="50"/>
    </row>
    <row r="44" spans="6:7" ht="12.75">
      <c r="F44" s="50"/>
      <c r="G44" s="50"/>
    </row>
    <row r="45" spans="6:7" ht="12.75">
      <c r="F45" s="50"/>
      <c r="G45" s="50"/>
    </row>
    <row r="46" spans="6:7" ht="12.75">
      <c r="F46" s="50"/>
      <c r="G46" s="50"/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42.7109375" style="0" customWidth="1"/>
    <col min="4" max="4" width="9.421875" style="0" customWidth="1"/>
    <col min="5" max="5" width="10.421875" style="0" customWidth="1"/>
  </cols>
  <sheetData>
    <row r="1" ht="12.75">
      <c r="A1" s="51" t="s">
        <v>55</v>
      </c>
    </row>
    <row r="3" spans="1:9" ht="12.75">
      <c r="A3" s="52" t="s">
        <v>56</v>
      </c>
      <c r="B3" s="53" t="s">
        <v>57</v>
      </c>
      <c r="C3" s="53" t="s">
        <v>58</v>
      </c>
      <c r="D3" s="54" t="s">
        <v>59</v>
      </c>
      <c r="E3" s="55" t="s">
        <v>60</v>
      </c>
      <c r="F3" s="54" t="s">
        <v>61</v>
      </c>
      <c r="G3" s="44" t="s">
        <v>62</v>
      </c>
      <c r="H3" s="54" t="s">
        <v>63</v>
      </c>
      <c r="I3" s="56" t="s">
        <v>64</v>
      </c>
    </row>
    <row r="4" spans="1:9" ht="12.75">
      <c r="A4" s="57">
        <v>150101</v>
      </c>
      <c r="B4" s="37" t="s">
        <v>65</v>
      </c>
      <c r="C4" s="58">
        <v>0</v>
      </c>
      <c r="D4" s="59">
        <v>46.8336</v>
      </c>
      <c r="E4" s="59">
        <v>32.4534</v>
      </c>
      <c r="F4" s="59">
        <v>30.5852</v>
      </c>
      <c r="G4" s="60">
        <v>26.8271</v>
      </c>
      <c r="H4" s="59">
        <v>28.9831</v>
      </c>
      <c r="I4" s="61">
        <v>46.3114</v>
      </c>
    </row>
    <row r="5" spans="1:9" ht="12.75">
      <c r="A5" s="62">
        <v>150102</v>
      </c>
      <c r="B5" s="10" t="s">
        <v>66</v>
      </c>
      <c r="C5" s="63">
        <v>0</v>
      </c>
      <c r="D5" s="64">
        <v>16.1411</v>
      </c>
      <c r="E5" s="64">
        <v>21.5805</v>
      </c>
      <c r="F5" s="64">
        <v>22.8629</v>
      </c>
      <c r="G5" s="65">
        <v>16.3441</v>
      </c>
      <c r="H5" s="64">
        <v>16.5519</v>
      </c>
      <c r="I5" s="61">
        <v>24.5375</v>
      </c>
    </row>
    <row r="6" spans="1:9" ht="12.75">
      <c r="A6" s="62">
        <v>150107</v>
      </c>
      <c r="B6" s="10" t="s">
        <v>67</v>
      </c>
      <c r="C6" s="63">
        <v>0</v>
      </c>
      <c r="D6" s="64">
        <v>28.7279</v>
      </c>
      <c r="E6" s="64">
        <v>17.2079</v>
      </c>
      <c r="F6" s="64">
        <v>16.6144</v>
      </c>
      <c r="G6" s="65">
        <v>19.4599</v>
      </c>
      <c r="H6" s="64">
        <v>14.9376</v>
      </c>
      <c r="I6" s="61">
        <v>13.8625</v>
      </c>
    </row>
    <row r="7" spans="1:9" ht="12.75">
      <c r="A7" s="62">
        <v>150110</v>
      </c>
      <c r="B7" s="10" t="s">
        <v>68</v>
      </c>
      <c r="C7" s="63" t="s">
        <v>69</v>
      </c>
      <c r="D7" s="64">
        <v>0.195</v>
      </c>
      <c r="E7" s="64">
        <v>0.08</v>
      </c>
      <c r="F7" s="64">
        <v>0.21</v>
      </c>
      <c r="G7" s="65">
        <v>0.315</v>
      </c>
      <c r="H7" s="64">
        <v>0.193</v>
      </c>
      <c r="I7" s="61">
        <v>0.316</v>
      </c>
    </row>
    <row r="8" spans="1:9" ht="12.75">
      <c r="A8" s="62">
        <v>160103</v>
      </c>
      <c r="B8" s="10" t="s">
        <v>70</v>
      </c>
      <c r="C8" s="63">
        <v>0</v>
      </c>
      <c r="D8" s="64">
        <v>3.81</v>
      </c>
      <c r="E8" s="64">
        <v>3.99</v>
      </c>
      <c r="F8" s="64">
        <v>4.65</v>
      </c>
      <c r="G8" s="65">
        <v>3.63</v>
      </c>
      <c r="H8" s="64">
        <v>2.718</v>
      </c>
      <c r="I8" s="61">
        <v>4.131</v>
      </c>
    </row>
    <row r="9" spans="1:9" ht="12.75">
      <c r="A9" s="62">
        <v>160113</v>
      </c>
      <c r="B9" s="10" t="s">
        <v>71</v>
      </c>
      <c r="C9" s="63">
        <v>0</v>
      </c>
      <c r="D9" s="64">
        <v>0</v>
      </c>
      <c r="E9" s="64">
        <v>0</v>
      </c>
      <c r="F9" s="64">
        <v>0</v>
      </c>
      <c r="G9" s="65">
        <v>0.001</v>
      </c>
      <c r="H9" s="64">
        <v>0</v>
      </c>
      <c r="I9" s="61">
        <v>0</v>
      </c>
    </row>
    <row r="10" spans="1:9" ht="12.75">
      <c r="A10" s="62">
        <v>160107</v>
      </c>
      <c r="B10" s="10" t="s">
        <v>72</v>
      </c>
      <c r="C10" s="63" t="s">
        <v>69</v>
      </c>
      <c r="D10" s="64">
        <v>0</v>
      </c>
      <c r="E10" s="64">
        <v>0</v>
      </c>
      <c r="F10" s="64">
        <v>0</v>
      </c>
      <c r="G10" s="65">
        <v>0</v>
      </c>
      <c r="H10" s="64">
        <v>0</v>
      </c>
      <c r="I10" s="61">
        <v>0.001</v>
      </c>
    </row>
    <row r="11" spans="1:9" ht="12.75">
      <c r="A11" s="62">
        <v>160507</v>
      </c>
      <c r="B11" s="10" t="s">
        <v>73</v>
      </c>
      <c r="C11" s="63" t="s">
        <v>69</v>
      </c>
      <c r="D11" s="64">
        <v>0</v>
      </c>
      <c r="E11" s="64">
        <v>0</v>
      </c>
      <c r="F11" s="64">
        <v>0</v>
      </c>
      <c r="G11" s="65">
        <v>0.005</v>
      </c>
      <c r="H11" s="64">
        <v>0</v>
      </c>
      <c r="I11" s="61">
        <v>0</v>
      </c>
    </row>
    <row r="12" spans="1:9" ht="12.75">
      <c r="A12" s="62">
        <v>200110</v>
      </c>
      <c r="B12" s="10" t="s">
        <v>74</v>
      </c>
      <c r="C12" s="63">
        <v>0</v>
      </c>
      <c r="D12" s="64">
        <v>0</v>
      </c>
      <c r="E12" s="64">
        <v>0</v>
      </c>
      <c r="F12" s="64">
        <v>0</v>
      </c>
      <c r="G12" s="65">
        <v>0</v>
      </c>
      <c r="H12" s="64">
        <v>0</v>
      </c>
      <c r="I12" s="61">
        <v>0.2</v>
      </c>
    </row>
    <row r="13" spans="1:9" ht="12.75">
      <c r="A13" s="62">
        <v>200114</v>
      </c>
      <c r="B13" s="10" t="s">
        <v>75</v>
      </c>
      <c r="C13" s="63" t="s">
        <v>69</v>
      </c>
      <c r="D13" s="64">
        <v>0</v>
      </c>
      <c r="E13" s="64">
        <v>0</v>
      </c>
      <c r="F13" s="64">
        <v>0.001</v>
      </c>
      <c r="G13" s="65">
        <v>0.001</v>
      </c>
      <c r="H13" s="64">
        <v>0</v>
      </c>
      <c r="I13" s="61">
        <v>0</v>
      </c>
    </row>
    <row r="14" spans="1:9" ht="12.75">
      <c r="A14" s="62">
        <v>200125</v>
      </c>
      <c r="B14" s="10" t="s">
        <v>76</v>
      </c>
      <c r="C14" s="63">
        <v>0</v>
      </c>
      <c r="D14" s="64">
        <v>0.0368</v>
      </c>
      <c r="E14" s="64">
        <v>0.0276</v>
      </c>
      <c r="F14" s="64">
        <v>0.0368</v>
      </c>
      <c r="G14" s="65">
        <v>0</v>
      </c>
      <c r="H14" s="64">
        <v>0</v>
      </c>
      <c r="I14" s="61">
        <v>0</v>
      </c>
    </row>
    <row r="15" spans="1:9" ht="12.75">
      <c r="A15" s="62">
        <v>200126</v>
      </c>
      <c r="B15" s="10" t="s">
        <v>77</v>
      </c>
      <c r="C15" s="63" t="s">
        <v>69</v>
      </c>
      <c r="D15" s="64">
        <v>0.33</v>
      </c>
      <c r="E15" s="64">
        <v>0.165</v>
      </c>
      <c r="F15" s="64">
        <v>0.085</v>
      </c>
      <c r="G15" s="65">
        <v>0.068</v>
      </c>
      <c r="H15" s="64">
        <v>0.04</v>
      </c>
      <c r="I15" s="61">
        <v>0.088</v>
      </c>
    </row>
    <row r="16" spans="1:9" ht="12.75">
      <c r="A16" s="62">
        <v>200127</v>
      </c>
      <c r="B16" s="10" t="s">
        <v>78</v>
      </c>
      <c r="C16" s="63" t="s">
        <v>69</v>
      </c>
      <c r="D16" s="64">
        <v>0.51</v>
      </c>
      <c r="E16" s="64">
        <v>0.455</v>
      </c>
      <c r="F16" s="64">
        <v>0.79</v>
      </c>
      <c r="G16" s="65">
        <v>0.555</v>
      </c>
      <c r="H16" s="64">
        <v>0.655</v>
      </c>
      <c r="I16" s="61">
        <v>1.385</v>
      </c>
    </row>
    <row r="17" spans="1:9" ht="12.75">
      <c r="A17" s="62">
        <v>200132</v>
      </c>
      <c r="B17" s="10" t="s">
        <v>79</v>
      </c>
      <c r="C17" s="63">
        <v>0</v>
      </c>
      <c r="D17" s="64">
        <v>0.003</v>
      </c>
      <c r="E17" s="64">
        <v>0.001</v>
      </c>
      <c r="F17" s="64">
        <v>0.002</v>
      </c>
      <c r="G17" s="65">
        <v>0.002</v>
      </c>
      <c r="H17" s="64">
        <v>0</v>
      </c>
      <c r="I17" s="61">
        <v>0</v>
      </c>
    </row>
    <row r="18" spans="1:9" ht="12.75">
      <c r="A18" s="62">
        <v>200133</v>
      </c>
      <c r="B18" s="10" t="s">
        <v>80</v>
      </c>
      <c r="C18" s="63" t="s">
        <v>69</v>
      </c>
      <c r="D18" s="64">
        <v>0.18</v>
      </c>
      <c r="E18" s="64">
        <v>0.75</v>
      </c>
      <c r="F18" s="64">
        <v>0.915</v>
      </c>
      <c r="G18" s="66">
        <v>0.09</v>
      </c>
      <c r="H18" s="64">
        <v>0.135</v>
      </c>
      <c r="I18" s="61">
        <v>0</v>
      </c>
    </row>
    <row r="19" spans="1:9" ht="12.75">
      <c r="A19" s="62">
        <v>200201</v>
      </c>
      <c r="B19" s="10" t="s">
        <v>81</v>
      </c>
      <c r="C19" s="63">
        <v>0</v>
      </c>
      <c r="D19" s="64">
        <v>0</v>
      </c>
      <c r="E19" s="64">
        <v>0</v>
      </c>
      <c r="F19" s="64">
        <v>0</v>
      </c>
      <c r="G19" s="66">
        <v>0</v>
      </c>
      <c r="H19" s="64">
        <v>0</v>
      </c>
      <c r="I19" s="67">
        <v>0.86</v>
      </c>
    </row>
    <row r="20" spans="1:9" ht="12.75">
      <c r="A20" s="68">
        <v>200301</v>
      </c>
      <c r="B20" s="69" t="s">
        <v>82</v>
      </c>
      <c r="C20" s="70">
        <v>0</v>
      </c>
      <c r="D20" s="71">
        <v>401.7268</v>
      </c>
      <c r="E20" s="71">
        <v>388.4354</v>
      </c>
      <c r="F20" s="71">
        <v>350.4288</v>
      </c>
      <c r="G20" s="72">
        <v>354.8887</v>
      </c>
      <c r="H20" s="71">
        <v>341.6158</v>
      </c>
      <c r="I20" s="73">
        <v>358.4267</v>
      </c>
    </row>
    <row r="21" spans="1:9" ht="12.75">
      <c r="A21" s="62">
        <v>200303</v>
      </c>
      <c r="B21" s="10" t="s">
        <v>83</v>
      </c>
      <c r="C21" s="63">
        <v>0</v>
      </c>
      <c r="D21" s="64">
        <v>6</v>
      </c>
      <c r="E21" s="64">
        <v>9</v>
      </c>
      <c r="F21" s="64">
        <v>0.61</v>
      </c>
      <c r="G21" s="65">
        <v>0.62</v>
      </c>
      <c r="H21" s="64">
        <v>0</v>
      </c>
      <c r="I21" s="67">
        <v>1.42</v>
      </c>
    </row>
    <row r="22" spans="1:9" ht="12.75">
      <c r="A22" s="62">
        <v>200307</v>
      </c>
      <c r="B22" s="10" t="s">
        <v>84</v>
      </c>
      <c r="C22" s="63">
        <v>0</v>
      </c>
      <c r="D22" s="64">
        <v>81.39</v>
      </c>
      <c r="E22" s="64">
        <v>72.31</v>
      </c>
      <c r="F22" s="64">
        <v>67.33</v>
      </c>
      <c r="G22" s="65">
        <v>84.88</v>
      </c>
      <c r="H22" s="64">
        <v>70.41</v>
      </c>
      <c r="I22" s="67">
        <v>57.18</v>
      </c>
    </row>
    <row r="23" spans="1:9" ht="12.75">
      <c r="A23" s="62">
        <v>200399</v>
      </c>
      <c r="B23" s="10" t="s">
        <v>85</v>
      </c>
      <c r="C23" s="63">
        <v>0</v>
      </c>
      <c r="D23" s="64">
        <v>25</v>
      </c>
      <c r="E23" s="64">
        <v>18</v>
      </c>
      <c r="F23" s="64">
        <v>0</v>
      </c>
      <c r="G23" s="65">
        <v>0</v>
      </c>
      <c r="H23" s="64">
        <v>0</v>
      </c>
      <c r="I23" s="67">
        <v>0</v>
      </c>
    </row>
    <row r="24" spans="1:9" ht="12.75">
      <c r="A24" s="74" t="s">
        <v>86</v>
      </c>
      <c r="B24" s="16" t="s">
        <v>87</v>
      </c>
      <c r="C24" s="75" t="s">
        <v>69</v>
      </c>
      <c r="D24" s="76">
        <v>0.305</v>
      </c>
      <c r="E24" s="76">
        <v>0.025</v>
      </c>
      <c r="F24" s="64">
        <v>0.03</v>
      </c>
      <c r="G24" s="65">
        <v>0.005</v>
      </c>
      <c r="H24" s="64">
        <v>0.015</v>
      </c>
      <c r="I24" s="67">
        <v>0.015</v>
      </c>
    </row>
    <row r="25" spans="1:9" ht="12.75">
      <c r="A25" s="62">
        <v>170302</v>
      </c>
      <c r="B25" s="10" t="s">
        <v>88</v>
      </c>
      <c r="C25" s="63">
        <v>0</v>
      </c>
      <c r="D25" s="65">
        <v>43.41</v>
      </c>
      <c r="E25" s="64">
        <v>0</v>
      </c>
      <c r="F25" s="64">
        <v>0</v>
      </c>
      <c r="G25" s="65">
        <v>0</v>
      </c>
      <c r="H25" s="64">
        <v>0</v>
      </c>
      <c r="I25" s="67">
        <v>2.06</v>
      </c>
    </row>
    <row r="26" spans="1:9" ht="12.75">
      <c r="A26" s="62">
        <v>170101</v>
      </c>
      <c r="B26" s="10" t="s">
        <v>89</v>
      </c>
      <c r="C26" s="63">
        <v>0</v>
      </c>
      <c r="D26" s="65">
        <v>0</v>
      </c>
      <c r="E26" s="64">
        <v>0</v>
      </c>
      <c r="F26" s="64">
        <v>0</v>
      </c>
      <c r="G26" s="65">
        <v>3.36</v>
      </c>
      <c r="H26" s="64">
        <v>24.7</v>
      </c>
      <c r="I26" s="67">
        <v>11.38</v>
      </c>
    </row>
    <row r="27" spans="1:9" ht="12.75">
      <c r="A27" s="62">
        <v>170102</v>
      </c>
      <c r="B27" s="10" t="s">
        <v>90</v>
      </c>
      <c r="C27" s="63">
        <v>0</v>
      </c>
      <c r="D27" s="65">
        <v>0</v>
      </c>
      <c r="E27" s="65">
        <v>0</v>
      </c>
      <c r="F27" s="64">
        <v>12.66</v>
      </c>
      <c r="G27" s="65">
        <v>6.22</v>
      </c>
      <c r="H27" s="64">
        <v>0</v>
      </c>
      <c r="I27" s="67">
        <v>0.2</v>
      </c>
    </row>
    <row r="28" spans="1:9" ht="12.75">
      <c r="A28" s="77">
        <v>170107</v>
      </c>
      <c r="B28" s="16" t="s">
        <v>91</v>
      </c>
      <c r="C28" s="78">
        <v>0</v>
      </c>
      <c r="D28" s="79">
        <v>0</v>
      </c>
      <c r="E28" s="79">
        <v>0</v>
      </c>
      <c r="F28" s="76">
        <v>15.16</v>
      </c>
      <c r="G28" s="79">
        <v>21.78</v>
      </c>
      <c r="H28" s="76">
        <v>0</v>
      </c>
      <c r="I28" s="67">
        <v>0</v>
      </c>
    </row>
    <row r="29" spans="1:9" ht="12.75">
      <c r="A29" s="63">
        <v>170504</v>
      </c>
      <c r="B29" s="80" t="s">
        <v>92</v>
      </c>
      <c r="C29" s="63">
        <v>0</v>
      </c>
      <c r="D29" s="65">
        <v>0</v>
      </c>
      <c r="E29" s="65">
        <v>0</v>
      </c>
      <c r="F29" s="65">
        <v>4.2</v>
      </c>
      <c r="G29" s="81">
        <v>0</v>
      </c>
      <c r="H29" s="65">
        <v>0</v>
      </c>
      <c r="I29" s="67">
        <v>0</v>
      </c>
    </row>
    <row r="30" spans="1:9" ht="12.75">
      <c r="A30" s="63">
        <v>170605</v>
      </c>
      <c r="B30" s="80" t="s">
        <v>93</v>
      </c>
      <c r="C30" s="63" t="s">
        <v>69</v>
      </c>
      <c r="D30" s="65">
        <v>0</v>
      </c>
      <c r="E30" s="65">
        <v>0</v>
      </c>
      <c r="F30" s="65">
        <v>0</v>
      </c>
      <c r="G30" s="81">
        <v>0</v>
      </c>
      <c r="H30" s="65">
        <v>0</v>
      </c>
      <c r="I30" s="82">
        <v>0.97</v>
      </c>
    </row>
    <row r="31" spans="1:9" ht="12.75">
      <c r="A31" s="83">
        <v>180103</v>
      </c>
      <c r="B31" s="84" t="s">
        <v>94</v>
      </c>
      <c r="C31" s="85" t="s">
        <v>69</v>
      </c>
      <c r="D31" s="86">
        <v>0.001</v>
      </c>
      <c r="E31" s="86">
        <v>0</v>
      </c>
      <c r="F31" s="86">
        <v>0</v>
      </c>
      <c r="G31" s="66">
        <v>0</v>
      </c>
      <c r="H31" s="86">
        <v>0</v>
      </c>
      <c r="I31" s="82">
        <v>0</v>
      </c>
    </row>
    <row r="32" spans="1:9" ht="12.75">
      <c r="A32" s="2" t="s">
        <v>95</v>
      </c>
      <c r="B32" s="3"/>
      <c r="C32" s="3"/>
      <c r="D32" s="87">
        <f aca="true" t="shared" si="0" ref="D32:I32">SUM(D4:D31)</f>
        <v>654.6002</v>
      </c>
      <c r="E32" s="87">
        <f t="shared" si="0"/>
        <v>564.4807999999999</v>
      </c>
      <c r="F32" s="87">
        <f t="shared" si="0"/>
        <v>527.1711</v>
      </c>
      <c r="G32" s="3">
        <f t="shared" si="0"/>
        <v>539.0518</v>
      </c>
      <c r="H32" s="88">
        <f t="shared" si="0"/>
        <v>500.9543999999999</v>
      </c>
      <c r="I32" s="88">
        <f t="shared" si="0"/>
        <v>523.3441000000001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57421875" style="0" customWidth="1"/>
    <col min="2" max="2" width="19.421875" style="0" customWidth="1"/>
    <col min="3" max="3" width="11.57421875" style="0" customWidth="1"/>
    <col min="4" max="4" width="19.00390625" style="0" customWidth="1"/>
    <col min="5" max="5" width="22.00390625" style="0" customWidth="1"/>
    <col min="6" max="6" width="11.7109375" style="0" customWidth="1"/>
    <col min="7" max="7" width="12.421875" style="0" customWidth="1"/>
  </cols>
  <sheetData>
    <row r="1" ht="18">
      <c r="A1" s="1" t="s">
        <v>96</v>
      </c>
    </row>
    <row r="3" spans="1:7" ht="12.75">
      <c r="A3" s="2"/>
      <c r="B3" s="3"/>
      <c r="C3" s="4" t="s">
        <v>1</v>
      </c>
      <c r="D3" s="89"/>
      <c r="E3" s="3"/>
      <c r="F3" s="3" t="s">
        <v>2</v>
      </c>
      <c r="G3" s="4" t="s">
        <v>3</v>
      </c>
    </row>
    <row r="4" spans="1:7" ht="12.75">
      <c r="A4" s="5" t="s">
        <v>4</v>
      </c>
      <c r="B4" s="6" t="s">
        <v>5</v>
      </c>
      <c r="C4" s="90">
        <v>1045484</v>
      </c>
      <c r="D4" s="91" t="s">
        <v>6</v>
      </c>
      <c r="E4" s="6" t="s">
        <v>7</v>
      </c>
      <c r="F4" s="7">
        <v>522405.9</v>
      </c>
      <c r="G4" s="92"/>
    </row>
    <row r="5" spans="1:7" ht="12.75">
      <c r="A5" s="9"/>
      <c r="B5" s="10" t="s">
        <v>8</v>
      </c>
      <c r="C5" s="93"/>
      <c r="D5" s="94"/>
      <c r="E5" s="10" t="s">
        <v>9</v>
      </c>
      <c r="F5" s="12">
        <v>546015.81</v>
      </c>
      <c r="G5" s="93"/>
    </row>
    <row r="6" spans="1:7" ht="12.75">
      <c r="A6" s="9"/>
      <c r="B6" s="10"/>
      <c r="C6" s="93"/>
      <c r="D6" s="94"/>
      <c r="E6" s="10" t="s">
        <v>10</v>
      </c>
      <c r="F6" s="12">
        <v>35880</v>
      </c>
      <c r="G6" s="93"/>
    </row>
    <row r="7" spans="1:7" ht="12.75">
      <c r="A7" s="9"/>
      <c r="B7" s="10"/>
      <c r="C7" s="93"/>
      <c r="D7" s="94"/>
      <c r="E7" s="10" t="s">
        <v>11</v>
      </c>
      <c r="F7" s="11">
        <f>SUM(F4:F6)</f>
        <v>1104301.71</v>
      </c>
      <c r="G7" s="95"/>
    </row>
    <row r="8" spans="1:7" ht="12.75">
      <c r="A8" s="15"/>
      <c r="B8" s="16"/>
      <c r="C8" s="96"/>
      <c r="D8" s="97" t="s">
        <v>12</v>
      </c>
      <c r="E8" s="18" t="s">
        <v>97</v>
      </c>
      <c r="F8" s="19">
        <v>4569.6</v>
      </c>
      <c r="G8" s="98">
        <f>C4-F7-F8</f>
        <v>-63387.30999999996</v>
      </c>
    </row>
    <row r="9" spans="1:8" ht="12.75">
      <c r="A9" s="21" t="s">
        <v>14</v>
      </c>
      <c r="B9" s="22" t="s">
        <v>15</v>
      </c>
      <c r="C9" s="99">
        <v>219478</v>
      </c>
      <c r="D9" s="100" t="s">
        <v>6</v>
      </c>
      <c r="E9" s="22" t="s">
        <v>98</v>
      </c>
      <c r="F9" s="23">
        <v>119519.5</v>
      </c>
      <c r="G9" s="101"/>
      <c r="H9" s="25"/>
    </row>
    <row r="10" spans="1:7" ht="12.75">
      <c r="A10" s="26"/>
      <c r="B10" s="10" t="s">
        <v>99</v>
      </c>
      <c r="C10" s="102">
        <v>36528</v>
      </c>
      <c r="D10" s="10" t="s">
        <v>6</v>
      </c>
      <c r="E10" s="103" t="s">
        <v>100</v>
      </c>
      <c r="F10" s="12">
        <v>66976</v>
      </c>
      <c r="G10" s="95"/>
    </row>
    <row r="11" spans="1:7" ht="12.75">
      <c r="A11" s="26"/>
      <c r="B11" s="10" t="s">
        <v>101</v>
      </c>
      <c r="C11" s="104">
        <v>13232</v>
      </c>
      <c r="D11" s="10" t="s">
        <v>6</v>
      </c>
      <c r="E11" s="10" t="s">
        <v>102</v>
      </c>
      <c r="F11" s="12">
        <v>10626</v>
      </c>
      <c r="G11" s="95"/>
    </row>
    <row r="12" spans="1:7" ht="12.75">
      <c r="A12" s="26"/>
      <c r="B12" s="10"/>
      <c r="C12" s="104"/>
      <c r="D12" s="10" t="s">
        <v>6</v>
      </c>
      <c r="E12" s="10" t="s">
        <v>103</v>
      </c>
      <c r="F12" s="12">
        <v>13636.7</v>
      </c>
      <c r="G12" s="95"/>
    </row>
    <row r="13" spans="1:7" ht="12.75">
      <c r="A13" s="26"/>
      <c r="B13" s="10"/>
      <c r="C13" s="104"/>
      <c r="D13" s="10" t="s">
        <v>6</v>
      </c>
      <c r="E13" s="10" t="s">
        <v>104</v>
      </c>
      <c r="F13" s="12">
        <v>6795.36</v>
      </c>
      <c r="G13" s="95"/>
    </row>
    <row r="14" spans="1:7" ht="12.75">
      <c r="A14" s="26"/>
      <c r="B14" s="10"/>
      <c r="C14" s="104"/>
      <c r="D14" s="103" t="s">
        <v>105</v>
      </c>
      <c r="E14" s="10" t="s">
        <v>106</v>
      </c>
      <c r="F14" s="12">
        <v>2420</v>
      </c>
      <c r="G14" s="95"/>
    </row>
    <row r="15" spans="1:7" ht="12.75">
      <c r="A15" s="26"/>
      <c r="B15" s="10"/>
      <c r="C15" s="104"/>
      <c r="D15" s="103" t="s">
        <v>18</v>
      </c>
      <c r="E15" s="10" t="s">
        <v>19</v>
      </c>
      <c r="F15" s="12">
        <v>10208</v>
      </c>
      <c r="G15" s="95"/>
    </row>
    <row r="16" spans="1:7" ht="12.75">
      <c r="A16" s="26"/>
      <c r="B16" s="10"/>
      <c r="C16" s="104"/>
      <c r="D16" s="103" t="s">
        <v>20</v>
      </c>
      <c r="E16" s="10" t="s">
        <v>21</v>
      </c>
      <c r="F16" s="12">
        <v>55346</v>
      </c>
      <c r="G16" s="95"/>
    </row>
    <row r="17" spans="1:9" ht="12.75">
      <c r="A17" s="26"/>
      <c r="B17" s="10"/>
      <c r="C17" s="104"/>
      <c r="D17" s="103" t="s">
        <v>22</v>
      </c>
      <c r="E17" s="10" t="s">
        <v>23</v>
      </c>
      <c r="F17" s="12">
        <v>1030</v>
      </c>
      <c r="G17" s="95"/>
      <c r="I17" s="25"/>
    </row>
    <row r="18" spans="1:7" ht="12.75">
      <c r="A18" s="26"/>
      <c r="B18" s="10"/>
      <c r="C18" s="104"/>
      <c r="D18" s="94" t="s">
        <v>107</v>
      </c>
      <c r="E18" s="10" t="s">
        <v>108</v>
      </c>
      <c r="F18" s="12">
        <v>430</v>
      </c>
      <c r="G18" s="95"/>
    </row>
    <row r="19" spans="1:7" ht="12.75">
      <c r="A19" s="26"/>
      <c r="B19" s="10"/>
      <c r="C19" s="104"/>
      <c r="D19" s="103" t="s">
        <v>25</v>
      </c>
      <c r="E19" s="10" t="s">
        <v>26</v>
      </c>
      <c r="F19" s="12">
        <v>15200.1</v>
      </c>
      <c r="G19" s="95"/>
    </row>
    <row r="20" spans="1:7" ht="12.75">
      <c r="A20" s="26"/>
      <c r="B20" s="10"/>
      <c r="C20" s="104"/>
      <c r="D20" s="103" t="s">
        <v>27</v>
      </c>
      <c r="E20" s="10" t="s">
        <v>28</v>
      </c>
      <c r="F20" s="12">
        <v>6519</v>
      </c>
      <c r="G20" s="95"/>
    </row>
    <row r="21" spans="1:9" ht="12.75">
      <c r="A21" s="26"/>
      <c r="B21" s="10"/>
      <c r="C21" s="104"/>
      <c r="D21" s="103" t="s">
        <v>29</v>
      </c>
      <c r="E21" s="10" t="s">
        <v>30</v>
      </c>
      <c r="F21" s="12">
        <v>390</v>
      </c>
      <c r="G21" s="95"/>
      <c r="I21" s="25"/>
    </row>
    <row r="22" spans="1:7" ht="12.75">
      <c r="A22" s="26"/>
      <c r="B22" s="10"/>
      <c r="C22" s="104"/>
      <c r="D22" s="105" t="s">
        <v>31</v>
      </c>
      <c r="E22" s="28" t="s">
        <v>32</v>
      </c>
      <c r="F22" s="29">
        <v>39083</v>
      </c>
      <c r="G22" s="106"/>
    </row>
    <row r="23" spans="1:7" ht="12.75">
      <c r="A23" s="107" t="s">
        <v>11</v>
      </c>
      <c r="B23" s="32"/>
      <c r="C23" s="108">
        <v>269238</v>
      </c>
      <c r="D23" s="109"/>
      <c r="E23" s="32" t="s">
        <v>11</v>
      </c>
      <c r="F23" s="34">
        <f>SUM(F9:F22)</f>
        <v>348179.66</v>
      </c>
      <c r="G23" s="110">
        <f>C9+C10+C11-F23</f>
        <v>-78941.65999999997</v>
      </c>
    </row>
    <row r="24" spans="1:7" ht="12.75">
      <c r="A24" s="36" t="s">
        <v>33</v>
      </c>
      <c r="B24" s="37"/>
      <c r="C24" s="111">
        <v>0</v>
      </c>
      <c r="D24" s="112" t="s">
        <v>6</v>
      </c>
      <c r="E24" s="37" t="s">
        <v>34</v>
      </c>
      <c r="F24" s="38">
        <v>26478.67</v>
      </c>
      <c r="G24" s="113"/>
    </row>
    <row r="25" spans="1:7" ht="12.75">
      <c r="A25" s="9"/>
      <c r="B25" s="10"/>
      <c r="C25" s="93"/>
      <c r="D25" s="112" t="s">
        <v>6</v>
      </c>
      <c r="E25" s="10" t="s">
        <v>35</v>
      </c>
      <c r="F25" s="12">
        <v>26489.1</v>
      </c>
      <c r="G25" s="93"/>
    </row>
    <row r="26" spans="1:7" ht="12.75">
      <c r="A26" s="9"/>
      <c r="B26" s="10"/>
      <c r="C26" s="93"/>
      <c r="D26" s="112" t="s">
        <v>6</v>
      </c>
      <c r="E26" s="10" t="s">
        <v>109</v>
      </c>
      <c r="F26" s="12">
        <v>14731.5</v>
      </c>
      <c r="G26" s="95"/>
    </row>
    <row r="27" spans="1:7" ht="12.75">
      <c r="A27" s="15"/>
      <c r="B27" s="16"/>
      <c r="C27" s="96"/>
      <c r="D27" s="112" t="s">
        <v>6</v>
      </c>
      <c r="E27" s="16" t="s">
        <v>110</v>
      </c>
      <c r="F27" s="19">
        <v>80916.07</v>
      </c>
      <c r="G27" s="95"/>
    </row>
    <row r="28" spans="1:7" ht="12.75">
      <c r="A28" s="15"/>
      <c r="B28" s="16"/>
      <c r="C28" s="96"/>
      <c r="D28" s="112" t="s">
        <v>6</v>
      </c>
      <c r="E28" s="16" t="s">
        <v>111</v>
      </c>
      <c r="F28" s="19">
        <v>8537.6</v>
      </c>
      <c r="G28" s="95"/>
    </row>
    <row r="29" spans="1:7" ht="12.75">
      <c r="A29" s="40"/>
      <c r="B29" s="41"/>
      <c r="C29" s="114"/>
      <c r="D29" s="115"/>
      <c r="E29" s="41" t="s">
        <v>11</v>
      </c>
      <c r="F29" s="42">
        <f>SUM(F24:F28)</f>
        <v>157152.94</v>
      </c>
      <c r="G29" s="95">
        <f>C24-F29</f>
        <v>-157152.94</v>
      </c>
    </row>
    <row r="30" spans="1:7" ht="12.75">
      <c r="A30" s="5" t="s">
        <v>37</v>
      </c>
      <c r="B30" s="6"/>
      <c r="C30" s="90">
        <v>0</v>
      </c>
      <c r="D30" s="100" t="s">
        <v>42</v>
      </c>
      <c r="E30" s="6" t="s">
        <v>9</v>
      </c>
      <c r="F30" s="7">
        <v>1198</v>
      </c>
      <c r="G30" s="92"/>
    </row>
    <row r="31" spans="1:7" ht="12.75">
      <c r="A31" s="40"/>
      <c r="B31" s="41"/>
      <c r="C31" s="114"/>
      <c r="D31" s="115"/>
      <c r="E31" s="41" t="s">
        <v>11</v>
      </c>
      <c r="F31" s="42">
        <f>SUM(F30:F30)</f>
        <v>1198</v>
      </c>
      <c r="G31" s="116">
        <f>C30-F31</f>
        <v>-1198</v>
      </c>
    </row>
    <row r="32" spans="1:7" ht="12.75">
      <c r="A32" s="21" t="s">
        <v>38</v>
      </c>
      <c r="B32" s="22"/>
      <c r="C32" s="99">
        <v>0</v>
      </c>
      <c r="D32" s="100" t="s">
        <v>6</v>
      </c>
      <c r="E32" s="22" t="s">
        <v>39</v>
      </c>
      <c r="F32" s="23">
        <v>23460</v>
      </c>
      <c r="G32" s="101"/>
    </row>
    <row r="33" spans="1:7" ht="12.75">
      <c r="A33" s="117"/>
      <c r="B33" s="16"/>
      <c r="C33" s="19"/>
      <c r="D33" s="16" t="s">
        <v>112</v>
      </c>
      <c r="E33" s="16" t="s">
        <v>113</v>
      </c>
      <c r="F33" s="19">
        <v>5808</v>
      </c>
      <c r="G33" s="98">
        <f>C33-F33-F32</f>
        <v>-29268</v>
      </c>
    </row>
    <row r="34" spans="1:7" ht="12.75">
      <c r="A34" s="118"/>
      <c r="B34" s="41"/>
      <c r="C34" s="119"/>
      <c r="D34" s="41"/>
      <c r="E34" s="120" t="s">
        <v>11</v>
      </c>
      <c r="F34" s="121">
        <f>SUM(F32:F33)</f>
        <v>29268</v>
      </c>
      <c r="G34" s="116"/>
    </row>
    <row r="35" spans="1:7" ht="12.75">
      <c r="A35" s="36" t="s">
        <v>40</v>
      </c>
      <c r="B35" s="37" t="s">
        <v>41</v>
      </c>
      <c r="C35" s="111">
        <v>1952</v>
      </c>
      <c r="D35" s="122" t="s">
        <v>42</v>
      </c>
      <c r="E35" s="84" t="s">
        <v>43</v>
      </c>
      <c r="F35" s="123">
        <v>7508</v>
      </c>
      <c r="G35" s="113"/>
    </row>
    <row r="36" spans="1:7" ht="12.75">
      <c r="A36" s="36"/>
      <c r="B36" s="37"/>
      <c r="C36" s="111"/>
      <c r="D36" s="94" t="s">
        <v>42</v>
      </c>
      <c r="E36" s="10" t="s">
        <v>44</v>
      </c>
      <c r="F36" s="12">
        <v>19336</v>
      </c>
      <c r="G36" s="113"/>
    </row>
    <row r="37" spans="1:7" ht="12.75">
      <c r="A37" s="9"/>
      <c r="B37" s="10"/>
      <c r="C37" s="93"/>
      <c r="D37" s="94" t="s">
        <v>47</v>
      </c>
      <c r="E37" s="10" t="s">
        <v>114</v>
      </c>
      <c r="F37" s="12">
        <v>51866</v>
      </c>
      <c r="G37" s="93"/>
    </row>
    <row r="38" spans="1:7" ht="12.75">
      <c r="A38" s="15"/>
      <c r="B38" s="16"/>
      <c r="C38" s="96"/>
      <c r="D38" s="97" t="s">
        <v>49</v>
      </c>
      <c r="E38" s="10" t="s">
        <v>9</v>
      </c>
      <c r="F38" s="12">
        <v>12915</v>
      </c>
      <c r="G38" s="96"/>
    </row>
    <row r="39" spans="1:7" ht="12.75">
      <c r="A39" s="15"/>
      <c r="B39" s="16"/>
      <c r="C39" s="96"/>
      <c r="D39" s="97" t="s">
        <v>52</v>
      </c>
      <c r="E39" s="18" t="s">
        <v>53</v>
      </c>
      <c r="F39" s="19">
        <v>1400</v>
      </c>
      <c r="G39" s="96"/>
    </row>
    <row r="40" spans="1:7" ht="12.75">
      <c r="A40" s="40"/>
      <c r="B40" s="41"/>
      <c r="C40" s="114"/>
      <c r="D40" s="115"/>
      <c r="E40" s="41" t="s">
        <v>54</v>
      </c>
      <c r="F40" s="42">
        <f>SUM(F35:F39)</f>
        <v>93025</v>
      </c>
      <c r="G40" s="116">
        <f>C35-F40</f>
        <v>-91073</v>
      </c>
    </row>
    <row r="41" spans="1:7" ht="12.75">
      <c r="A41" s="31" t="s">
        <v>3</v>
      </c>
      <c r="B41" s="48"/>
      <c r="C41" s="124">
        <f>SUM(C4:C40)-C23</f>
        <v>1316674</v>
      </c>
      <c r="D41" s="125"/>
      <c r="E41" s="48"/>
      <c r="F41" s="126">
        <f>SUM(F4:F40)-F7-F23-F29-F31-F34-F40</f>
        <v>1737694.9100000004</v>
      </c>
      <c r="G41" s="110">
        <f>SUM(G8:G40)</f>
        <v>-421020.9099999999</v>
      </c>
    </row>
    <row r="42" spans="3:7" ht="12.75">
      <c r="C42" s="49"/>
      <c r="F42" s="50"/>
      <c r="G42" s="50"/>
    </row>
    <row r="43" spans="3:7" ht="12.75">
      <c r="C43" s="49"/>
      <c r="F43" s="50"/>
      <c r="G43" s="50"/>
    </row>
    <row r="44" spans="3:7" ht="12.75">
      <c r="C44" s="50"/>
      <c r="F44" s="50"/>
      <c r="G44" s="50"/>
    </row>
    <row r="45" spans="6:7" ht="12.75">
      <c r="F45" s="50"/>
      <c r="G45" s="50"/>
    </row>
    <row r="46" spans="6:7" ht="12.75">
      <c r="F46" s="50"/>
      <c r="G46" s="50"/>
    </row>
    <row r="47" spans="6:7" ht="12.75">
      <c r="F47" s="50"/>
      <c r="G47" s="50"/>
    </row>
    <row r="48" spans="6:7" ht="12.75">
      <c r="F48" s="50"/>
      <c r="G48" s="50"/>
    </row>
    <row r="49" spans="6:7" ht="12.75">
      <c r="F49" s="50"/>
      <c r="G49" s="50"/>
    </row>
    <row r="50" spans="6:7" ht="12.75">
      <c r="F50" s="50"/>
      <c r="G50" s="50"/>
    </row>
    <row r="51" spans="6:7" ht="12.75">
      <c r="F51" s="50"/>
      <c r="G51" s="50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42.7109375" style="0" customWidth="1"/>
    <col min="4" max="4" width="9.421875" style="0" customWidth="1"/>
    <col min="5" max="5" width="10.421875" style="0" customWidth="1"/>
  </cols>
  <sheetData>
    <row r="1" ht="12.75">
      <c r="A1" s="51" t="s">
        <v>115</v>
      </c>
    </row>
    <row r="3" spans="1:10" ht="12.75">
      <c r="A3" s="52" t="s">
        <v>56</v>
      </c>
      <c r="B3" s="53" t="s">
        <v>57</v>
      </c>
      <c r="C3" s="53" t="s">
        <v>58</v>
      </c>
      <c r="D3" s="54" t="s">
        <v>59</v>
      </c>
      <c r="E3" s="55" t="s">
        <v>60</v>
      </c>
      <c r="F3" s="54" t="s">
        <v>61</v>
      </c>
      <c r="G3" s="44" t="s">
        <v>62</v>
      </c>
      <c r="H3" s="54" t="s">
        <v>63</v>
      </c>
      <c r="I3" s="54" t="s">
        <v>64</v>
      </c>
      <c r="J3" s="56" t="s">
        <v>116</v>
      </c>
    </row>
    <row r="4" spans="1:10" ht="12.75">
      <c r="A4" s="57">
        <v>150101</v>
      </c>
      <c r="B4" s="37" t="s">
        <v>65</v>
      </c>
      <c r="C4" s="58">
        <v>0</v>
      </c>
      <c r="D4" s="59">
        <v>46.8336</v>
      </c>
      <c r="E4" s="59">
        <v>32.4534</v>
      </c>
      <c r="F4" s="59">
        <v>30.5852</v>
      </c>
      <c r="G4" s="60">
        <v>26.8271</v>
      </c>
      <c r="H4" s="59">
        <v>28.9831</v>
      </c>
      <c r="I4" s="127">
        <v>46.3114</v>
      </c>
      <c r="J4" s="128">
        <v>50.3403</v>
      </c>
    </row>
    <row r="5" spans="1:10" ht="12.75">
      <c r="A5" s="62">
        <v>150102</v>
      </c>
      <c r="B5" s="10" t="s">
        <v>66</v>
      </c>
      <c r="C5" s="63">
        <v>0</v>
      </c>
      <c r="D5" s="64">
        <v>16.1411</v>
      </c>
      <c r="E5" s="64">
        <v>21.5805</v>
      </c>
      <c r="F5" s="64">
        <v>22.8629</v>
      </c>
      <c r="G5" s="65">
        <v>16.3441</v>
      </c>
      <c r="H5" s="64">
        <v>16.5519</v>
      </c>
      <c r="I5" s="129">
        <v>24.5375</v>
      </c>
      <c r="J5" s="67">
        <v>31.8267</v>
      </c>
    </row>
    <row r="6" spans="1:10" ht="12.75">
      <c r="A6" s="62">
        <v>150107</v>
      </c>
      <c r="B6" s="10" t="s">
        <v>67</v>
      </c>
      <c r="C6" s="63">
        <v>0</v>
      </c>
      <c r="D6" s="64">
        <v>28.7279</v>
      </c>
      <c r="E6" s="64">
        <v>17.2079</v>
      </c>
      <c r="F6" s="64">
        <v>16.6144</v>
      </c>
      <c r="G6" s="65">
        <v>19.4599</v>
      </c>
      <c r="H6" s="64">
        <v>14.9376</v>
      </c>
      <c r="I6" s="129">
        <v>13.8625</v>
      </c>
      <c r="J6" s="67">
        <v>6.1544</v>
      </c>
    </row>
    <row r="7" spans="1:10" ht="12.75">
      <c r="A7" s="62">
        <v>150110</v>
      </c>
      <c r="B7" s="10" t="s">
        <v>68</v>
      </c>
      <c r="C7" s="63" t="s">
        <v>69</v>
      </c>
      <c r="D7" s="64">
        <v>0.195</v>
      </c>
      <c r="E7" s="64">
        <v>0.08</v>
      </c>
      <c r="F7" s="64">
        <v>0.21</v>
      </c>
      <c r="G7" s="65">
        <v>0.315</v>
      </c>
      <c r="H7" s="64">
        <v>0.193</v>
      </c>
      <c r="I7" s="129">
        <v>0.316</v>
      </c>
      <c r="J7" s="67">
        <v>0.196</v>
      </c>
    </row>
    <row r="8" spans="1:10" ht="12.75">
      <c r="A8" s="62">
        <v>160103</v>
      </c>
      <c r="B8" s="10" t="s">
        <v>70</v>
      </c>
      <c r="C8" s="63">
        <v>0</v>
      </c>
      <c r="D8" s="64">
        <v>3.81</v>
      </c>
      <c r="E8" s="64">
        <v>3.99</v>
      </c>
      <c r="F8" s="64">
        <v>4.65</v>
      </c>
      <c r="G8" s="65">
        <v>3.63</v>
      </c>
      <c r="H8" s="64">
        <v>2.718</v>
      </c>
      <c r="I8" s="129">
        <v>4.131</v>
      </c>
      <c r="J8" s="67">
        <v>3.672</v>
      </c>
    </row>
    <row r="9" spans="1:10" ht="12.75">
      <c r="A9" s="62">
        <v>160113</v>
      </c>
      <c r="B9" s="10" t="s">
        <v>71</v>
      </c>
      <c r="C9" s="63">
        <v>0</v>
      </c>
      <c r="D9" s="64">
        <v>0</v>
      </c>
      <c r="E9" s="64">
        <v>0</v>
      </c>
      <c r="F9" s="64">
        <v>0</v>
      </c>
      <c r="G9" s="65">
        <v>0.001</v>
      </c>
      <c r="H9" s="64">
        <v>0</v>
      </c>
      <c r="I9" s="129">
        <v>0</v>
      </c>
      <c r="J9" s="67">
        <v>0.001</v>
      </c>
    </row>
    <row r="10" spans="1:10" ht="12.75">
      <c r="A10" s="62">
        <v>160107</v>
      </c>
      <c r="B10" s="10" t="s">
        <v>72</v>
      </c>
      <c r="C10" s="63" t="s">
        <v>69</v>
      </c>
      <c r="D10" s="64">
        <v>0</v>
      </c>
      <c r="E10" s="64">
        <v>0</v>
      </c>
      <c r="F10" s="64">
        <v>0</v>
      </c>
      <c r="G10" s="65">
        <v>0</v>
      </c>
      <c r="H10" s="64">
        <v>0</v>
      </c>
      <c r="I10" s="129">
        <v>0.001</v>
      </c>
      <c r="J10" s="67">
        <v>0.001</v>
      </c>
    </row>
    <row r="11" spans="1:10" ht="12.75">
      <c r="A11" s="62">
        <v>160507</v>
      </c>
      <c r="B11" s="10" t="s">
        <v>73</v>
      </c>
      <c r="C11" s="63" t="s">
        <v>69</v>
      </c>
      <c r="D11" s="64">
        <v>0</v>
      </c>
      <c r="E11" s="64">
        <v>0</v>
      </c>
      <c r="F11" s="64">
        <v>0</v>
      </c>
      <c r="G11" s="65">
        <v>0.005</v>
      </c>
      <c r="H11" s="64">
        <v>0</v>
      </c>
      <c r="I11" s="129">
        <v>0</v>
      </c>
      <c r="J11" s="67">
        <v>0</v>
      </c>
    </row>
    <row r="12" spans="1:10" ht="12.75">
      <c r="A12" s="62">
        <v>200110</v>
      </c>
      <c r="B12" s="10" t="s">
        <v>74</v>
      </c>
      <c r="C12" s="63">
        <v>0</v>
      </c>
      <c r="D12" s="64">
        <v>0</v>
      </c>
      <c r="E12" s="64">
        <v>0</v>
      </c>
      <c r="F12" s="64">
        <v>0</v>
      </c>
      <c r="G12" s="65">
        <v>0</v>
      </c>
      <c r="H12" s="64">
        <v>0</v>
      </c>
      <c r="I12" s="129">
        <v>0.2</v>
      </c>
      <c r="J12" s="67">
        <v>3.966</v>
      </c>
    </row>
    <row r="13" spans="1:10" ht="12.75">
      <c r="A13" s="62">
        <v>200114</v>
      </c>
      <c r="B13" s="10" t="s">
        <v>75</v>
      </c>
      <c r="C13" s="63" t="s">
        <v>69</v>
      </c>
      <c r="D13" s="64">
        <v>0</v>
      </c>
      <c r="E13" s="64">
        <v>0</v>
      </c>
      <c r="F13" s="64">
        <v>0.001</v>
      </c>
      <c r="G13" s="65">
        <v>0.001</v>
      </c>
      <c r="H13" s="64">
        <v>0</v>
      </c>
      <c r="I13" s="129">
        <v>0</v>
      </c>
      <c r="J13" s="67">
        <v>0</v>
      </c>
    </row>
    <row r="14" spans="1:10" ht="12.75">
      <c r="A14" s="62">
        <v>200125</v>
      </c>
      <c r="B14" s="10" t="s">
        <v>76</v>
      </c>
      <c r="C14" s="63">
        <v>0</v>
      </c>
      <c r="D14" s="64">
        <v>0.0368</v>
      </c>
      <c r="E14" s="64">
        <v>0.0276</v>
      </c>
      <c r="F14" s="64">
        <v>0.0368</v>
      </c>
      <c r="G14" s="65">
        <v>0</v>
      </c>
      <c r="H14" s="64">
        <v>0</v>
      </c>
      <c r="I14" s="129">
        <v>0</v>
      </c>
      <c r="J14" s="67">
        <v>0</v>
      </c>
    </row>
    <row r="15" spans="1:10" ht="12.75">
      <c r="A15" s="62">
        <v>200126</v>
      </c>
      <c r="B15" s="10" t="s">
        <v>77</v>
      </c>
      <c r="C15" s="63" t="s">
        <v>69</v>
      </c>
      <c r="D15" s="64">
        <v>0.33</v>
      </c>
      <c r="E15" s="64">
        <v>0.165</v>
      </c>
      <c r="F15" s="64">
        <v>0.085</v>
      </c>
      <c r="G15" s="65">
        <v>0.068</v>
      </c>
      <c r="H15" s="64">
        <v>0.04</v>
      </c>
      <c r="I15" s="129">
        <v>0.088</v>
      </c>
      <c r="J15" s="67">
        <v>0.054</v>
      </c>
    </row>
    <row r="16" spans="1:10" ht="12.75">
      <c r="A16" s="62">
        <v>200127</v>
      </c>
      <c r="B16" s="10" t="s">
        <v>78</v>
      </c>
      <c r="C16" s="63" t="s">
        <v>69</v>
      </c>
      <c r="D16" s="64">
        <v>0.51</v>
      </c>
      <c r="E16" s="64">
        <v>0.455</v>
      </c>
      <c r="F16" s="64">
        <v>0.79</v>
      </c>
      <c r="G16" s="65">
        <v>0.555</v>
      </c>
      <c r="H16" s="64">
        <v>0.655</v>
      </c>
      <c r="I16" s="129">
        <v>1.385</v>
      </c>
      <c r="J16" s="67">
        <v>0.575</v>
      </c>
    </row>
    <row r="17" spans="1:10" ht="12.75">
      <c r="A17" s="62">
        <v>200132</v>
      </c>
      <c r="B17" s="10" t="s">
        <v>79</v>
      </c>
      <c r="C17" s="63">
        <v>0</v>
      </c>
      <c r="D17" s="64">
        <v>0.003</v>
      </c>
      <c r="E17" s="64">
        <v>0.001</v>
      </c>
      <c r="F17" s="64">
        <v>0.002</v>
      </c>
      <c r="G17" s="65">
        <v>0.002</v>
      </c>
      <c r="H17" s="64">
        <v>0</v>
      </c>
      <c r="I17" s="129">
        <v>0</v>
      </c>
      <c r="J17" s="67">
        <v>0.004</v>
      </c>
    </row>
    <row r="18" spans="1:10" ht="12.75">
      <c r="A18" s="62">
        <v>200133</v>
      </c>
      <c r="B18" s="10" t="s">
        <v>80</v>
      </c>
      <c r="C18" s="63" t="s">
        <v>69</v>
      </c>
      <c r="D18" s="64">
        <v>0.18</v>
      </c>
      <c r="E18" s="64">
        <v>0.75</v>
      </c>
      <c r="F18" s="64">
        <v>0.915</v>
      </c>
      <c r="G18" s="66">
        <v>0.09</v>
      </c>
      <c r="H18" s="64">
        <v>0.135</v>
      </c>
      <c r="I18" s="129">
        <v>0</v>
      </c>
      <c r="J18" s="67">
        <v>0</v>
      </c>
    </row>
    <row r="19" spans="1:10" ht="12.75">
      <c r="A19" s="62">
        <v>200201</v>
      </c>
      <c r="B19" s="10" t="s">
        <v>81</v>
      </c>
      <c r="C19" s="63">
        <v>0</v>
      </c>
      <c r="D19" s="64">
        <v>0</v>
      </c>
      <c r="E19" s="64">
        <v>0</v>
      </c>
      <c r="F19" s="64">
        <v>0</v>
      </c>
      <c r="G19" s="66">
        <v>0</v>
      </c>
      <c r="H19" s="64">
        <v>0</v>
      </c>
      <c r="I19" s="64">
        <v>0.86</v>
      </c>
      <c r="J19" s="67">
        <v>16.33</v>
      </c>
    </row>
    <row r="20" spans="1:10" ht="12.75">
      <c r="A20" s="62">
        <v>200201</v>
      </c>
      <c r="B20" s="10" t="s">
        <v>117</v>
      </c>
      <c r="C20" s="63">
        <v>0</v>
      </c>
      <c r="D20" s="64">
        <v>0</v>
      </c>
      <c r="E20" s="64">
        <v>0</v>
      </c>
      <c r="F20" s="64">
        <v>0</v>
      </c>
      <c r="G20" s="66">
        <v>0</v>
      </c>
      <c r="H20" s="64">
        <v>0</v>
      </c>
      <c r="I20" s="64">
        <v>0</v>
      </c>
      <c r="J20" s="67">
        <v>179.4</v>
      </c>
    </row>
    <row r="21" spans="1:10" ht="12.75">
      <c r="A21" s="68">
        <v>200301</v>
      </c>
      <c r="B21" s="69" t="s">
        <v>82</v>
      </c>
      <c r="C21" s="70">
        <v>0</v>
      </c>
      <c r="D21" s="71">
        <v>401.7268</v>
      </c>
      <c r="E21" s="71">
        <v>388.4354</v>
      </c>
      <c r="F21" s="71">
        <v>350.4288</v>
      </c>
      <c r="G21" s="72">
        <v>354.8887</v>
      </c>
      <c r="H21" s="71">
        <v>341.6158</v>
      </c>
      <c r="I21" s="71">
        <v>358.4267</v>
      </c>
      <c r="J21" s="130">
        <v>373.8554</v>
      </c>
    </row>
    <row r="22" spans="1:10" ht="12.75">
      <c r="A22" s="62">
        <v>200303</v>
      </c>
      <c r="B22" s="10" t="s">
        <v>83</v>
      </c>
      <c r="C22" s="63">
        <v>0</v>
      </c>
      <c r="D22" s="64">
        <v>6</v>
      </c>
      <c r="E22" s="64">
        <v>9</v>
      </c>
      <c r="F22" s="64">
        <v>0.61</v>
      </c>
      <c r="G22" s="65">
        <v>0.62</v>
      </c>
      <c r="H22" s="64">
        <v>0</v>
      </c>
      <c r="I22" s="64">
        <v>1.42</v>
      </c>
      <c r="J22" s="67">
        <v>0.9</v>
      </c>
    </row>
    <row r="23" spans="1:10" ht="12.75">
      <c r="A23" s="62">
        <v>200307</v>
      </c>
      <c r="B23" s="10" t="s">
        <v>84</v>
      </c>
      <c r="C23" s="63">
        <v>0</v>
      </c>
      <c r="D23" s="64">
        <v>81.39</v>
      </c>
      <c r="E23" s="64">
        <v>72.31</v>
      </c>
      <c r="F23" s="64">
        <v>67.33</v>
      </c>
      <c r="G23" s="65">
        <v>84.88</v>
      </c>
      <c r="H23" s="64">
        <v>70.41</v>
      </c>
      <c r="I23" s="64">
        <v>57.18</v>
      </c>
      <c r="J23" s="67">
        <v>63.89</v>
      </c>
    </row>
    <row r="24" spans="1:10" ht="12.75">
      <c r="A24" s="62">
        <v>200399</v>
      </c>
      <c r="B24" s="10" t="s">
        <v>85</v>
      </c>
      <c r="C24" s="63">
        <v>0</v>
      </c>
      <c r="D24" s="64">
        <v>25</v>
      </c>
      <c r="E24" s="64">
        <v>18</v>
      </c>
      <c r="F24" s="64">
        <v>0</v>
      </c>
      <c r="G24" s="65">
        <v>0</v>
      </c>
      <c r="H24" s="64">
        <v>0</v>
      </c>
      <c r="I24" s="64">
        <v>0</v>
      </c>
      <c r="J24" s="67">
        <v>0</v>
      </c>
    </row>
    <row r="25" spans="1:10" ht="12.75">
      <c r="A25" s="74" t="s">
        <v>86</v>
      </c>
      <c r="B25" s="131" t="s">
        <v>87</v>
      </c>
      <c r="C25" s="75" t="s">
        <v>69</v>
      </c>
      <c r="D25" s="76">
        <v>0.305</v>
      </c>
      <c r="E25" s="76">
        <v>0.025</v>
      </c>
      <c r="F25" s="64">
        <v>0.03</v>
      </c>
      <c r="G25" s="65">
        <v>0.005</v>
      </c>
      <c r="H25" s="64">
        <v>0.015</v>
      </c>
      <c r="I25" s="64">
        <v>0.015</v>
      </c>
      <c r="J25" s="67">
        <v>0</v>
      </c>
    </row>
    <row r="26" spans="1:10" ht="12.75">
      <c r="A26" s="62">
        <v>170302</v>
      </c>
      <c r="B26" s="10" t="s">
        <v>88</v>
      </c>
      <c r="C26" s="63">
        <v>0</v>
      </c>
      <c r="D26" s="65">
        <v>43.41</v>
      </c>
      <c r="E26" s="64">
        <v>0</v>
      </c>
      <c r="F26" s="64">
        <v>0</v>
      </c>
      <c r="G26" s="65">
        <v>0</v>
      </c>
      <c r="H26" s="64">
        <v>0</v>
      </c>
      <c r="I26" s="64">
        <v>2.06</v>
      </c>
      <c r="J26" s="67">
        <v>0</v>
      </c>
    </row>
    <row r="27" spans="1:10" ht="12.75">
      <c r="A27" s="62">
        <v>170101</v>
      </c>
      <c r="B27" s="10" t="s">
        <v>89</v>
      </c>
      <c r="C27" s="63">
        <v>0</v>
      </c>
      <c r="D27" s="65">
        <v>0</v>
      </c>
      <c r="E27" s="64">
        <v>0</v>
      </c>
      <c r="F27" s="64">
        <v>0</v>
      </c>
      <c r="G27" s="65">
        <v>3.36</v>
      </c>
      <c r="H27" s="64">
        <v>24.7</v>
      </c>
      <c r="I27" s="64">
        <v>11.38</v>
      </c>
      <c r="J27" s="67">
        <v>0</v>
      </c>
    </row>
    <row r="28" spans="1:10" ht="12.75">
      <c r="A28" s="62">
        <v>170102</v>
      </c>
      <c r="B28" s="10" t="s">
        <v>90</v>
      </c>
      <c r="C28" s="63">
        <v>0</v>
      </c>
      <c r="D28" s="65">
        <v>0</v>
      </c>
      <c r="E28" s="65">
        <v>0</v>
      </c>
      <c r="F28" s="64">
        <v>12.66</v>
      </c>
      <c r="G28" s="65">
        <v>6.22</v>
      </c>
      <c r="H28" s="64">
        <v>0</v>
      </c>
      <c r="I28" s="64">
        <v>0.2</v>
      </c>
      <c r="J28" s="67">
        <v>0</v>
      </c>
    </row>
    <row r="29" spans="1:10" ht="12.75">
      <c r="A29" s="77">
        <v>170107</v>
      </c>
      <c r="B29" s="16" t="s">
        <v>91</v>
      </c>
      <c r="C29" s="78">
        <v>0</v>
      </c>
      <c r="D29" s="79">
        <v>0</v>
      </c>
      <c r="E29" s="79">
        <v>0</v>
      </c>
      <c r="F29" s="76">
        <v>15.16</v>
      </c>
      <c r="G29" s="79">
        <v>21.78</v>
      </c>
      <c r="H29" s="76">
        <v>0</v>
      </c>
      <c r="I29" s="64">
        <v>0</v>
      </c>
      <c r="J29" s="67">
        <v>0</v>
      </c>
    </row>
    <row r="30" spans="1:10" ht="12.75">
      <c r="A30" s="62">
        <v>170504</v>
      </c>
      <c r="B30" s="80" t="s">
        <v>92</v>
      </c>
      <c r="C30" s="63">
        <v>0</v>
      </c>
      <c r="D30" s="65">
        <v>0</v>
      </c>
      <c r="E30" s="65">
        <v>0</v>
      </c>
      <c r="F30" s="65">
        <v>4.2</v>
      </c>
      <c r="G30" s="81">
        <v>0</v>
      </c>
      <c r="H30" s="65">
        <v>0</v>
      </c>
      <c r="I30" s="64">
        <v>0</v>
      </c>
      <c r="J30" s="67">
        <v>0</v>
      </c>
    </row>
    <row r="31" spans="1:10" ht="12.75">
      <c r="A31" s="62">
        <v>170605</v>
      </c>
      <c r="B31" s="80" t="s">
        <v>118</v>
      </c>
      <c r="C31" s="63" t="s">
        <v>69</v>
      </c>
      <c r="D31" s="65">
        <v>0</v>
      </c>
      <c r="E31" s="65">
        <v>0</v>
      </c>
      <c r="F31" s="65">
        <v>0</v>
      </c>
      <c r="G31" s="81">
        <v>0</v>
      </c>
      <c r="H31" s="65">
        <v>0</v>
      </c>
      <c r="I31" s="76">
        <v>0.97</v>
      </c>
      <c r="J31" s="67">
        <v>0</v>
      </c>
    </row>
    <row r="32" spans="1:10" ht="12.75">
      <c r="A32" s="83">
        <v>180103</v>
      </c>
      <c r="B32" s="84" t="s">
        <v>94</v>
      </c>
      <c r="C32" s="85" t="s">
        <v>69</v>
      </c>
      <c r="D32" s="86">
        <v>0.001</v>
      </c>
      <c r="E32" s="86">
        <v>0</v>
      </c>
      <c r="F32" s="86">
        <v>0</v>
      </c>
      <c r="G32" s="66">
        <v>0</v>
      </c>
      <c r="H32" s="86">
        <v>0</v>
      </c>
      <c r="I32" s="76">
        <v>0</v>
      </c>
      <c r="J32" s="67">
        <v>0.001</v>
      </c>
    </row>
    <row r="33" spans="1:10" ht="12.75">
      <c r="A33" s="132" t="s">
        <v>119</v>
      </c>
      <c r="B33" s="10" t="s">
        <v>120</v>
      </c>
      <c r="C33" s="133" t="s">
        <v>69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7">
        <v>0.005</v>
      </c>
    </row>
    <row r="34" spans="1:10" ht="12.75">
      <c r="A34" s="132" t="s">
        <v>121</v>
      </c>
      <c r="B34" s="134" t="s">
        <v>122</v>
      </c>
      <c r="C34" s="133">
        <v>0</v>
      </c>
      <c r="D34" s="65">
        <v>0</v>
      </c>
      <c r="E34" s="65">
        <v>0</v>
      </c>
      <c r="F34" s="65">
        <v>0</v>
      </c>
      <c r="G34" s="65">
        <v>0</v>
      </c>
      <c r="H34" s="65">
        <v>0</v>
      </c>
      <c r="I34" s="65">
        <v>0</v>
      </c>
      <c r="J34" s="67">
        <v>0.0323</v>
      </c>
    </row>
    <row r="35" spans="1:10" ht="12.75">
      <c r="A35" s="132" t="s">
        <v>123</v>
      </c>
      <c r="B35" s="134" t="s">
        <v>124</v>
      </c>
      <c r="C35" s="133" t="s">
        <v>69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7">
        <v>0.001</v>
      </c>
    </row>
    <row r="36" spans="1:10" ht="12.75">
      <c r="A36" s="132" t="s">
        <v>125</v>
      </c>
      <c r="B36" s="134" t="s">
        <v>126</v>
      </c>
      <c r="C36" s="133" t="s">
        <v>69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7">
        <v>0.045</v>
      </c>
    </row>
    <row r="37" spans="1:10" ht="12.75">
      <c r="A37" s="132" t="s">
        <v>127</v>
      </c>
      <c r="B37" s="134" t="s">
        <v>128</v>
      </c>
      <c r="C37" s="133" t="s">
        <v>69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7">
        <v>0.11</v>
      </c>
    </row>
    <row r="38" spans="1:10" ht="12.75">
      <c r="A38" s="74"/>
      <c r="B38" s="131" t="s">
        <v>129</v>
      </c>
      <c r="C38" s="75">
        <v>0</v>
      </c>
      <c r="D38" s="79">
        <v>0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82">
        <v>29.491</v>
      </c>
    </row>
    <row r="39" spans="1:10" ht="12.75">
      <c r="A39" s="74" t="s">
        <v>130</v>
      </c>
      <c r="B39" s="131" t="s">
        <v>131</v>
      </c>
      <c r="C39" s="75">
        <v>0</v>
      </c>
      <c r="D39" s="79">
        <v>0</v>
      </c>
      <c r="E39" s="79">
        <v>0</v>
      </c>
      <c r="F39" s="79">
        <v>0</v>
      </c>
      <c r="G39" s="79">
        <v>0</v>
      </c>
      <c r="H39" s="79">
        <v>0</v>
      </c>
      <c r="I39" s="79">
        <v>0</v>
      </c>
      <c r="J39" s="82">
        <v>0.03</v>
      </c>
    </row>
    <row r="40" spans="1:10" ht="12.75">
      <c r="A40" s="2" t="s">
        <v>95</v>
      </c>
      <c r="B40" s="3"/>
      <c r="C40" s="3"/>
      <c r="D40" s="87">
        <f>SUM(D4:D33)</f>
        <v>654.6002</v>
      </c>
      <c r="E40" s="87">
        <f>SUM(E4:E32)</f>
        <v>564.4807999999999</v>
      </c>
      <c r="F40" s="87">
        <f>SUM(F4:F32)</f>
        <v>527.1711</v>
      </c>
      <c r="G40" s="3">
        <f>SUM(G4:G32)</f>
        <v>539.0518</v>
      </c>
      <c r="H40" s="88">
        <f>SUM(H4:H32)</f>
        <v>500.9543999999999</v>
      </c>
      <c r="I40" s="88">
        <f>SUM(I4:I32)</f>
        <v>523.3441000000001</v>
      </c>
      <c r="J40" s="135">
        <f>SUM(J4:J39)</f>
        <v>760.8810999999998</v>
      </c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tabSelected="1" zoomScalePageLayoutView="0" workbookViewId="0" topLeftCell="A1">
      <selection activeCell="K23" sqref="K23"/>
    </sheetView>
  </sheetViews>
  <sheetFormatPr defaultColWidth="9.140625" defaultRowHeight="12.75"/>
  <cols>
    <col min="1" max="1" width="10.140625" style="0" customWidth="1"/>
    <col min="2" max="2" width="42.7109375" style="0" customWidth="1"/>
    <col min="4" max="4" width="9.421875" style="0" customWidth="1"/>
    <col min="5" max="5" width="10.421875" style="0" customWidth="1"/>
  </cols>
  <sheetData>
    <row r="1" ht="12.75">
      <c r="A1" s="51" t="s">
        <v>132</v>
      </c>
    </row>
    <row r="3" spans="1:11" ht="12.75">
      <c r="A3" s="52" t="s">
        <v>56</v>
      </c>
      <c r="B3" s="53" t="s">
        <v>57</v>
      </c>
      <c r="C3" s="53" t="s">
        <v>58</v>
      </c>
      <c r="D3" s="54" t="s">
        <v>59</v>
      </c>
      <c r="E3" s="55" t="s">
        <v>60</v>
      </c>
      <c r="F3" s="54" t="s">
        <v>61</v>
      </c>
      <c r="G3" s="44" t="s">
        <v>62</v>
      </c>
      <c r="H3" s="54" t="s">
        <v>63</v>
      </c>
      <c r="I3" s="54" t="s">
        <v>64</v>
      </c>
      <c r="J3" s="56" t="s">
        <v>116</v>
      </c>
      <c r="K3" s="56" t="s">
        <v>133</v>
      </c>
    </row>
    <row r="4" spans="1:11" ht="12.75">
      <c r="A4" s="57">
        <v>150101</v>
      </c>
      <c r="B4" s="37" t="s">
        <v>65</v>
      </c>
      <c r="C4" s="58">
        <v>0</v>
      </c>
      <c r="D4" s="59">
        <v>46.8336</v>
      </c>
      <c r="E4" s="59">
        <v>32.4534</v>
      </c>
      <c r="F4" s="59">
        <v>30.5852</v>
      </c>
      <c r="G4" s="60">
        <v>26.8271</v>
      </c>
      <c r="H4" s="59">
        <v>28.9831</v>
      </c>
      <c r="I4" s="127">
        <v>46.3114</v>
      </c>
      <c r="J4" s="128">
        <v>50.3403</v>
      </c>
      <c r="K4" s="128">
        <v>55.3874</v>
      </c>
    </row>
    <row r="5" spans="1:11" ht="12.75">
      <c r="A5" s="62">
        <v>150102</v>
      </c>
      <c r="B5" s="10" t="s">
        <v>66</v>
      </c>
      <c r="C5" s="63">
        <v>0</v>
      </c>
      <c r="D5" s="64">
        <v>16.1411</v>
      </c>
      <c r="E5" s="64">
        <v>21.5805</v>
      </c>
      <c r="F5" s="64">
        <v>22.8629</v>
      </c>
      <c r="G5" s="65">
        <v>16.3441</v>
      </c>
      <c r="H5" s="64">
        <v>16.5519</v>
      </c>
      <c r="I5" s="129">
        <v>24.5375</v>
      </c>
      <c r="J5" s="67">
        <v>31.8267</v>
      </c>
      <c r="K5" s="67">
        <v>29.846</v>
      </c>
    </row>
    <row r="6" spans="1:11" ht="12.75">
      <c r="A6" s="62">
        <v>150107</v>
      </c>
      <c r="B6" s="10" t="s">
        <v>67</v>
      </c>
      <c r="C6" s="63">
        <v>0</v>
      </c>
      <c r="D6" s="64">
        <v>28.7279</v>
      </c>
      <c r="E6" s="64">
        <v>17.2079</v>
      </c>
      <c r="F6" s="64">
        <v>16.6144</v>
      </c>
      <c r="G6" s="65">
        <v>19.4599</v>
      </c>
      <c r="H6" s="64">
        <v>14.9376</v>
      </c>
      <c r="I6" s="129">
        <v>13.8625</v>
      </c>
      <c r="J6" s="67">
        <v>6.1544</v>
      </c>
      <c r="K6" s="67">
        <v>9.4566</v>
      </c>
    </row>
    <row r="7" spans="1:11" ht="12.75">
      <c r="A7" s="62">
        <v>150110</v>
      </c>
      <c r="B7" s="10" t="s">
        <v>68</v>
      </c>
      <c r="C7" s="63" t="s">
        <v>69</v>
      </c>
      <c r="D7" s="64">
        <v>0.195</v>
      </c>
      <c r="E7" s="64">
        <v>0.08</v>
      </c>
      <c r="F7" s="64">
        <v>0.21</v>
      </c>
      <c r="G7" s="65">
        <v>0.315</v>
      </c>
      <c r="H7" s="64">
        <v>0.193</v>
      </c>
      <c r="I7" s="129">
        <v>0.316</v>
      </c>
      <c r="J7" s="67">
        <v>0.196</v>
      </c>
      <c r="K7" s="67">
        <v>0.14</v>
      </c>
    </row>
    <row r="8" spans="1:11" ht="12.75">
      <c r="A8" s="62">
        <v>160103</v>
      </c>
      <c r="B8" s="10" t="s">
        <v>70</v>
      </c>
      <c r="C8" s="63">
        <v>0</v>
      </c>
      <c r="D8" s="64">
        <v>3.81</v>
      </c>
      <c r="E8" s="64">
        <v>3.99</v>
      </c>
      <c r="F8" s="64">
        <v>4.65</v>
      </c>
      <c r="G8" s="65">
        <v>3.63</v>
      </c>
      <c r="H8" s="64">
        <v>2.718</v>
      </c>
      <c r="I8" s="129">
        <v>4.131</v>
      </c>
      <c r="J8" s="67">
        <v>3.672</v>
      </c>
      <c r="K8" s="67">
        <v>5.148</v>
      </c>
    </row>
    <row r="9" spans="1:11" ht="12.75">
      <c r="A9" s="62">
        <v>160113</v>
      </c>
      <c r="B9" s="10" t="s">
        <v>71</v>
      </c>
      <c r="C9" s="63">
        <v>0</v>
      </c>
      <c r="D9" s="64">
        <v>0</v>
      </c>
      <c r="E9" s="64">
        <v>0</v>
      </c>
      <c r="F9" s="64">
        <v>0</v>
      </c>
      <c r="G9" s="65">
        <v>0.001</v>
      </c>
      <c r="H9" s="64">
        <v>0</v>
      </c>
      <c r="I9" s="129">
        <v>0</v>
      </c>
      <c r="J9" s="67">
        <v>0.001</v>
      </c>
      <c r="K9" s="67">
        <v>0</v>
      </c>
    </row>
    <row r="10" spans="1:11" ht="12.75">
      <c r="A10" s="62">
        <v>160107</v>
      </c>
      <c r="B10" s="10" t="s">
        <v>72</v>
      </c>
      <c r="C10" s="63" t="s">
        <v>69</v>
      </c>
      <c r="D10" s="64">
        <v>0</v>
      </c>
      <c r="E10" s="64">
        <v>0</v>
      </c>
      <c r="F10" s="64">
        <v>0</v>
      </c>
      <c r="G10" s="65">
        <v>0</v>
      </c>
      <c r="H10" s="64">
        <v>0</v>
      </c>
      <c r="I10" s="129">
        <v>0.001</v>
      </c>
      <c r="J10" s="67">
        <v>0.001</v>
      </c>
      <c r="K10" s="67">
        <v>0</v>
      </c>
    </row>
    <row r="11" spans="1:11" ht="12.75">
      <c r="A11" s="62">
        <v>160507</v>
      </c>
      <c r="B11" s="10" t="s">
        <v>73</v>
      </c>
      <c r="C11" s="63" t="s">
        <v>69</v>
      </c>
      <c r="D11" s="64">
        <v>0</v>
      </c>
      <c r="E11" s="64">
        <v>0</v>
      </c>
      <c r="F11" s="64">
        <v>0</v>
      </c>
      <c r="G11" s="65">
        <v>0.005</v>
      </c>
      <c r="H11" s="64">
        <v>0</v>
      </c>
      <c r="I11" s="129">
        <v>0</v>
      </c>
      <c r="J11" s="67">
        <v>0</v>
      </c>
      <c r="K11" s="67">
        <v>0</v>
      </c>
    </row>
    <row r="12" spans="1:11" ht="12.75">
      <c r="A12" s="62">
        <v>180103</v>
      </c>
      <c r="B12" s="10" t="s">
        <v>134</v>
      </c>
      <c r="C12" s="63" t="s">
        <v>69</v>
      </c>
      <c r="D12" s="64">
        <v>0</v>
      </c>
      <c r="E12" s="64">
        <v>0</v>
      </c>
      <c r="F12" s="64">
        <v>0</v>
      </c>
      <c r="G12" s="65">
        <v>0</v>
      </c>
      <c r="H12" s="64">
        <v>0</v>
      </c>
      <c r="I12" s="129">
        <v>0</v>
      </c>
      <c r="J12" s="67">
        <v>0.001</v>
      </c>
      <c r="K12" s="67">
        <v>0.001</v>
      </c>
    </row>
    <row r="13" spans="1:11" ht="12.75">
      <c r="A13" s="62">
        <v>200110</v>
      </c>
      <c r="B13" s="10" t="s">
        <v>74</v>
      </c>
      <c r="C13" s="63">
        <v>0</v>
      </c>
      <c r="D13" s="64">
        <v>0</v>
      </c>
      <c r="E13" s="64">
        <v>0</v>
      </c>
      <c r="F13" s="64">
        <v>0</v>
      </c>
      <c r="G13" s="65">
        <v>0</v>
      </c>
      <c r="H13" s="64">
        <v>0</v>
      </c>
      <c r="I13" s="129">
        <v>0.2</v>
      </c>
      <c r="J13" s="67">
        <v>3.966</v>
      </c>
      <c r="K13" s="67">
        <v>3.94</v>
      </c>
    </row>
    <row r="14" spans="1:11" ht="12.75">
      <c r="A14" s="62">
        <v>200114</v>
      </c>
      <c r="B14" s="10" t="s">
        <v>75</v>
      </c>
      <c r="C14" s="63" t="s">
        <v>69</v>
      </c>
      <c r="D14" s="64">
        <v>0</v>
      </c>
      <c r="E14" s="64">
        <v>0</v>
      </c>
      <c r="F14" s="64">
        <v>0.001</v>
      </c>
      <c r="G14" s="65">
        <v>0.001</v>
      </c>
      <c r="H14" s="64">
        <v>0</v>
      </c>
      <c r="I14" s="129">
        <v>0</v>
      </c>
      <c r="J14" s="67">
        <v>0</v>
      </c>
      <c r="K14" s="67">
        <v>0</v>
      </c>
    </row>
    <row r="15" spans="1:11" ht="12.75">
      <c r="A15" s="62">
        <v>200125</v>
      </c>
      <c r="B15" s="10" t="s">
        <v>76</v>
      </c>
      <c r="C15" s="63">
        <v>0</v>
      </c>
      <c r="D15" s="64">
        <v>0.0368</v>
      </c>
      <c r="E15" s="64">
        <v>0.0276</v>
      </c>
      <c r="F15" s="64">
        <v>0.0368</v>
      </c>
      <c r="G15" s="65">
        <v>0</v>
      </c>
      <c r="H15" s="64">
        <v>0</v>
      </c>
      <c r="I15" s="129">
        <v>0</v>
      </c>
      <c r="J15" s="67">
        <v>0</v>
      </c>
      <c r="K15" s="67">
        <v>0.044000000000000004</v>
      </c>
    </row>
    <row r="16" spans="1:11" ht="12.75">
      <c r="A16" s="62">
        <v>200126</v>
      </c>
      <c r="B16" s="10" t="s">
        <v>77</v>
      </c>
      <c r="C16" s="63" t="s">
        <v>69</v>
      </c>
      <c r="D16" s="64">
        <v>0.33</v>
      </c>
      <c r="E16" s="64">
        <v>0.165</v>
      </c>
      <c r="F16" s="64">
        <v>0.085</v>
      </c>
      <c r="G16" s="65">
        <v>0.068</v>
      </c>
      <c r="H16" s="64">
        <v>0.04</v>
      </c>
      <c r="I16" s="129">
        <v>0.088</v>
      </c>
      <c r="J16" s="67">
        <v>0.054</v>
      </c>
      <c r="K16" s="67">
        <v>0.129</v>
      </c>
    </row>
    <row r="17" spans="1:11" ht="12.75">
      <c r="A17" s="62">
        <v>200127</v>
      </c>
      <c r="B17" s="10" t="s">
        <v>78</v>
      </c>
      <c r="C17" s="63" t="s">
        <v>69</v>
      </c>
      <c r="D17" s="64">
        <v>0.51</v>
      </c>
      <c r="E17" s="64">
        <v>0.455</v>
      </c>
      <c r="F17" s="64">
        <v>0.79</v>
      </c>
      <c r="G17" s="65">
        <v>0.555</v>
      </c>
      <c r="H17" s="64">
        <v>0.655</v>
      </c>
      <c r="I17" s="129">
        <v>1.385</v>
      </c>
      <c r="J17" s="67">
        <v>0.575</v>
      </c>
      <c r="K17" s="67">
        <v>0.78</v>
      </c>
    </row>
    <row r="18" spans="1:11" ht="12.75">
      <c r="A18" s="62">
        <v>200132</v>
      </c>
      <c r="B18" s="10" t="s">
        <v>79</v>
      </c>
      <c r="C18" s="63">
        <v>0</v>
      </c>
      <c r="D18" s="64">
        <v>0.003</v>
      </c>
      <c r="E18" s="64">
        <v>0.001</v>
      </c>
      <c r="F18" s="64">
        <v>0.002</v>
      </c>
      <c r="G18" s="65">
        <v>0.002</v>
      </c>
      <c r="H18" s="64">
        <v>0</v>
      </c>
      <c r="I18" s="129">
        <v>0</v>
      </c>
      <c r="J18" s="67">
        <v>0.004</v>
      </c>
      <c r="K18" s="67">
        <v>0</v>
      </c>
    </row>
    <row r="19" spans="1:11" ht="12.75">
      <c r="A19" s="62">
        <v>200133</v>
      </c>
      <c r="B19" s="10" t="s">
        <v>80</v>
      </c>
      <c r="C19" s="63" t="s">
        <v>69</v>
      </c>
      <c r="D19" s="64">
        <v>0.18</v>
      </c>
      <c r="E19" s="64">
        <v>0.75</v>
      </c>
      <c r="F19" s="64">
        <v>0.915</v>
      </c>
      <c r="G19" s="66">
        <v>0.09</v>
      </c>
      <c r="H19" s="64">
        <v>0.135</v>
      </c>
      <c r="I19" s="129">
        <v>0</v>
      </c>
      <c r="J19" s="67">
        <v>0</v>
      </c>
      <c r="K19" s="67">
        <v>0</v>
      </c>
    </row>
    <row r="20" spans="1:11" ht="12.75">
      <c r="A20" s="62">
        <v>200140</v>
      </c>
      <c r="B20" s="10" t="s">
        <v>131</v>
      </c>
      <c r="C20" s="63">
        <v>0</v>
      </c>
      <c r="D20" s="64">
        <v>0</v>
      </c>
      <c r="E20" s="64">
        <v>0</v>
      </c>
      <c r="F20" s="64">
        <v>0</v>
      </c>
      <c r="G20" s="66">
        <v>0</v>
      </c>
      <c r="H20" s="64">
        <v>0</v>
      </c>
      <c r="I20" s="129">
        <v>0</v>
      </c>
      <c r="J20" s="67">
        <v>0.03</v>
      </c>
      <c r="K20" s="67">
        <v>0.3598</v>
      </c>
    </row>
    <row r="21" spans="1:11" ht="12.75">
      <c r="A21" s="62">
        <v>200201</v>
      </c>
      <c r="B21" s="10" t="s">
        <v>81</v>
      </c>
      <c r="C21" s="63">
        <v>0</v>
      </c>
      <c r="D21" s="64">
        <v>0</v>
      </c>
      <c r="E21" s="64">
        <v>0</v>
      </c>
      <c r="F21" s="64">
        <v>0</v>
      </c>
      <c r="G21" s="66">
        <v>0</v>
      </c>
      <c r="H21" s="64">
        <v>0</v>
      </c>
      <c r="I21" s="64">
        <v>0.86</v>
      </c>
      <c r="J21" s="67">
        <v>16.33</v>
      </c>
      <c r="K21" s="67">
        <v>20.48</v>
      </c>
    </row>
    <row r="22" spans="1:11" ht="12.75">
      <c r="A22" s="62">
        <v>200201</v>
      </c>
      <c r="B22" s="10" t="s">
        <v>117</v>
      </c>
      <c r="C22" s="63">
        <v>0</v>
      </c>
      <c r="D22" s="64">
        <v>0</v>
      </c>
      <c r="E22" s="64">
        <v>0</v>
      </c>
      <c r="F22" s="64">
        <v>0</v>
      </c>
      <c r="G22" s="66">
        <v>0</v>
      </c>
      <c r="H22" s="64">
        <v>0</v>
      </c>
      <c r="I22" s="64">
        <v>0</v>
      </c>
      <c r="J22" s="67">
        <v>179.4</v>
      </c>
      <c r="K22" s="67">
        <v>197.22</v>
      </c>
    </row>
    <row r="23" spans="1:11" ht="12.75">
      <c r="A23" s="68">
        <v>200301</v>
      </c>
      <c r="B23" s="69" t="s">
        <v>82</v>
      </c>
      <c r="C23" s="70">
        <v>0</v>
      </c>
      <c r="D23" s="71">
        <v>401.7268</v>
      </c>
      <c r="E23" s="71">
        <v>388.4354</v>
      </c>
      <c r="F23" s="71">
        <v>350.4288</v>
      </c>
      <c r="G23" s="72">
        <v>354.8887</v>
      </c>
      <c r="H23" s="71">
        <v>341.6158</v>
      </c>
      <c r="I23" s="71">
        <v>358.4267</v>
      </c>
      <c r="J23" s="130">
        <v>373.8554</v>
      </c>
      <c r="K23" s="130">
        <v>351.3741</v>
      </c>
    </row>
    <row r="24" spans="1:11" ht="12.75">
      <c r="A24" s="62">
        <v>200303</v>
      </c>
      <c r="B24" s="10" t="s">
        <v>83</v>
      </c>
      <c r="C24" s="63">
        <v>0</v>
      </c>
      <c r="D24" s="64">
        <v>6</v>
      </c>
      <c r="E24" s="64">
        <v>9</v>
      </c>
      <c r="F24" s="64">
        <v>0.61</v>
      </c>
      <c r="G24" s="65">
        <v>0.62</v>
      </c>
      <c r="H24" s="64">
        <v>0</v>
      </c>
      <c r="I24" s="64">
        <v>1.42</v>
      </c>
      <c r="J24" s="67">
        <v>0.9</v>
      </c>
      <c r="K24" s="67">
        <v>16.9</v>
      </c>
    </row>
    <row r="25" spans="1:11" ht="12.75">
      <c r="A25" s="62">
        <v>200307</v>
      </c>
      <c r="B25" s="10" t="s">
        <v>84</v>
      </c>
      <c r="C25" s="63">
        <v>0</v>
      </c>
      <c r="D25" s="64">
        <v>81.39</v>
      </c>
      <c r="E25" s="64">
        <v>72.31</v>
      </c>
      <c r="F25" s="64">
        <v>67.33</v>
      </c>
      <c r="G25" s="65">
        <v>84.88</v>
      </c>
      <c r="H25" s="64">
        <v>70.41</v>
      </c>
      <c r="I25" s="64">
        <v>57.18</v>
      </c>
      <c r="J25" s="67">
        <v>63.89</v>
      </c>
      <c r="K25" s="67">
        <v>77.15</v>
      </c>
    </row>
    <row r="26" spans="1:11" ht="12.75">
      <c r="A26" s="62">
        <v>200399</v>
      </c>
      <c r="B26" s="10" t="s">
        <v>85</v>
      </c>
      <c r="C26" s="63">
        <v>0</v>
      </c>
      <c r="D26" s="64">
        <v>25</v>
      </c>
      <c r="E26" s="64">
        <v>18</v>
      </c>
      <c r="F26" s="64">
        <v>0</v>
      </c>
      <c r="G26" s="65">
        <v>0</v>
      </c>
      <c r="H26" s="64">
        <v>0</v>
      </c>
      <c r="I26" s="64">
        <v>0</v>
      </c>
      <c r="J26" s="67">
        <v>0</v>
      </c>
      <c r="K26" s="67">
        <v>0</v>
      </c>
    </row>
    <row r="27" spans="1:11" ht="12.75">
      <c r="A27" s="74" t="s">
        <v>86</v>
      </c>
      <c r="B27" s="131" t="s">
        <v>87</v>
      </c>
      <c r="C27" s="75" t="s">
        <v>69</v>
      </c>
      <c r="D27" s="76">
        <v>0.305</v>
      </c>
      <c r="E27" s="76">
        <v>0.025</v>
      </c>
      <c r="F27" s="64">
        <v>0.03</v>
      </c>
      <c r="G27" s="65">
        <v>0.005</v>
      </c>
      <c r="H27" s="64">
        <v>0.015</v>
      </c>
      <c r="I27" s="64">
        <v>0.015</v>
      </c>
      <c r="J27" s="67">
        <v>0</v>
      </c>
      <c r="K27" s="67">
        <v>0</v>
      </c>
    </row>
    <row r="28" spans="1:11" ht="12.75">
      <c r="A28" s="62">
        <v>170302</v>
      </c>
      <c r="B28" s="10" t="s">
        <v>88</v>
      </c>
      <c r="C28" s="63">
        <v>0</v>
      </c>
      <c r="D28" s="65">
        <v>43.41</v>
      </c>
      <c r="E28" s="64">
        <v>0</v>
      </c>
      <c r="F28" s="64">
        <v>0</v>
      </c>
      <c r="G28" s="65">
        <v>0</v>
      </c>
      <c r="H28" s="64">
        <v>0</v>
      </c>
      <c r="I28" s="64">
        <v>2.06</v>
      </c>
      <c r="J28" s="67">
        <v>0</v>
      </c>
      <c r="K28" s="67">
        <v>0</v>
      </c>
    </row>
    <row r="29" spans="1:11" ht="12.75">
      <c r="A29" s="62">
        <v>170101</v>
      </c>
      <c r="B29" s="10" t="s">
        <v>89</v>
      </c>
      <c r="C29" s="63">
        <v>0</v>
      </c>
      <c r="D29" s="65">
        <v>0</v>
      </c>
      <c r="E29" s="64">
        <v>0</v>
      </c>
      <c r="F29" s="64">
        <v>0</v>
      </c>
      <c r="G29" s="65">
        <v>3.36</v>
      </c>
      <c r="H29" s="64">
        <v>24.7</v>
      </c>
      <c r="I29" s="64">
        <v>11.38</v>
      </c>
      <c r="J29" s="67">
        <v>0</v>
      </c>
      <c r="K29" s="67">
        <v>0</v>
      </c>
    </row>
    <row r="30" spans="1:11" ht="12.75">
      <c r="A30" s="62">
        <v>170102</v>
      </c>
      <c r="B30" s="10" t="s">
        <v>90</v>
      </c>
      <c r="C30" s="63">
        <v>0</v>
      </c>
      <c r="D30" s="65">
        <v>0</v>
      </c>
      <c r="E30" s="65">
        <v>0</v>
      </c>
      <c r="F30" s="64">
        <v>12.66</v>
      </c>
      <c r="G30" s="65">
        <v>6.22</v>
      </c>
      <c r="H30" s="64">
        <v>0</v>
      </c>
      <c r="I30" s="64">
        <v>0.2</v>
      </c>
      <c r="J30" s="67">
        <v>0</v>
      </c>
      <c r="K30" s="67">
        <v>0</v>
      </c>
    </row>
    <row r="31" spans="1:11" ht="12.75">
      <c r="A31" s="77">
        <v>170107</v>
      </c>
      <c r="B31" s="16" t="s">
        <v>91</v>
      </c>
      <c r="C31" s="78">
        <v>0</v>
      </c>
      <c r="D31" s="79">
        <v>0</v>
      </c>
      <c r="E31" s="79">
        <v>0</v>
      </c>
      <c r="F31" s="76">
        <v>15.16</v>
      </c>
      <c r="G31" s="79">
        <v>21.78</v>
      </c>
      <c r="H31" s="76">
        <v>0</v>
      </c>
      <c r="I31" s="64">
        <v>0</v>
      </c>
      <c r="J31" s="67">
        <v>0</v>
      </c>
      <c r="K31" s="67">
        <v>0</v>
      </c>
    </row>
    <row r="32" spans="1:11" ht="12.75">
      <c r="A32" s="77">
        <v>170302</v>
      </c>
      <c r="B32" s="16" t="s">
        <v>135</v>
      </c>
      <c r="C32" s="78">
        <v>0</v>
      </c>
      <c r="D32" s="79">
        <v>0</v>
      </c>
      <c r="E32" s="79">
        <v>0</v>
      </c>
      <c r="F32" s="76">
        <v>0</v>
      </c>
      <c r="G32" s="79">
        <v>0</v>
      </c>
      <c r="H32" s="76">
        <v>0</v>
      </c>
      <c r="I32" s="64">
        <v>0</v>
      </c>
      <c r="J32" s="67">
        <v>0</v>
      </c>
      <c r="K32" s="67">
        <v>15.86</v>
      </c>
    </row>
    <row r="33" spans="1:11" ht="12.75">
      <c r="A33" s="62">
        <v>170504</v>
      </c>
      <c r="B33" s="80" t="s">
        <v>92</v>
      </c>
      <c r="C33" s="63">
        <v>0</v>
      </c>
      <c r="D33" s="65">
        <v>0</v>
      </c>
      <c r="E33" s="65">
        <v>0</v>
      </c>
      <c r="F33" s="65">
        <v>4.2</v>
      </c>
      <c r="G33" s="81">
        <v>0</v>
      </c>
      <c r="H33" s="65">
        <v>0</v>
      </c>
      <c r="I33" s="64">
        <v>0</v>
      </c>
      <c r="J33" s="67">
        <v>0</v>
      </c>
      <c r="K33" s="67">
        <v>0</v>
      </c>
    </row>
    <row r="34" spans="1:11" ht="12.75">
      <c r="A34" s="62">
        <v>170605</v>
      </c>
      <c r="B34" s="80" t="s">
        <v>118</v>
      </c>
      <c r="C34" s="63" t="s">
        <v>69</v>
      </c>
      <c r="D34" s="65">
        <v>0</v>
      </c>
      <c r="E34" s="65">
        <v>0</v>
      </c>
      <c r="F34" s="65">
        <v>0</v>
      </c>
      <c r="G34" s="81">
        <v>0</v>
      </c>
      <c r="H34" s="65">
        <v>0</v>
      </c>
      <c r="I34" s="76">
        <v>0.97</v>
      </c>
      <c r="J34" s="67">
        <v>0</v>
      </c>
      <c r="K34" s="67">
        <v>0</v>
      </c>
    </row>
    <row r="35" spans="1:11" ht="12.75">
      <c r="A35" s="132" t="s">
        <v>119</v>
      </c>
      <c r="B35" s="10" t="s">
        <v>120</v>
      </c>
      <c r="C35" s="133" t="s">
        <v>69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7">
        <v>0.005</v>
      </c>
      <c r="K35" s="67">
        <v>0.008</v>
      </c>
    </row>
    <row r="36" spans="1:11" ht="12.75">
      <c r="A36" s="132" t="s">
        <v>121</v>
      </c>
      <c r="B36" s="134" t="s">
        <v>122</v>
      </c>
      <c r="C36" s="133">
        <v>0</v>
      </c>
      <c r="D36" s="65">
        <v>0</v>
      </c>
      <c r="E36" s="65">
        <v>0</v>
      </c>
      <c r="F36" s="65">
        <v>0</v>
      </c>
      <c r="G36" s="65">
        <v>0</v>
      </c>
      <c r="H36" s="65">
        <v>0</v>
      </c>
      <c r="I36" s="65">
        <v>0</v>
      </c>
      <c r="J36" s="67">
        <v>0.0323</v>
      </c>
      <c r="K36" s="67">
        <v>0.012</v>
      </c>
    </row>
    <row r="37" spans="1:11" ht="12.75">
      <c r="A37" s="132" t="s">
        <v>123</v>
      </c>
      <c r="B37" s="134" t="s">
        <v>124</v>
      </c>
      <c r="C37" s="133" t="s">
        <v>69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0</v>
      </c>
      <c r="J37" s="67">
        <v>0.001</v>
      </c>
      <c r="K37" s="67">
        <v>0</v>
      </c>
    </row>
    <row r="38" spans="1:11" ht="12.75">
      <c r="A38" s="132" t="s">
        <v>125</v>
      </c>
      <c r="B38" s="134" t="s">
        <v>126</v>
      </c>
      <c r="C38" s="133" t="s">
        <v>69</v>
      </c>
      <c r="D38" s="65">
        <v>0</v>
      </c>
      <c r="E38" s="65">
        <v>0</v>
      </c>
      <c r="F38" s="65">
        <v>0</v>
      </c>
      <c r="G38" s="65">
        <v>0</v>
      </c>
      <c r="H38" s="65">
        <v>0</v>
      </c>
      <c r="I38" s="65">
        <v>0</v>
      </c>
      <c r="J38" s="67">
        <v>0.045</v>
      </c>
      <c r="K38" s="67">
        <v>0.12</v>
      </c>
    </row>
    <row r="39" spans="1:11" ht="12.75">
      <c r="A39" s="132" t="s">
        <v>127</v>
      </c>
      <c r="B39" s="134" t="s">
        <v>128</v>
      </c>
      <c r="C39" s="133" t="s">
        <v>69</v>
      </c>
      <c r="D39" s="65">
        <v>0</v>
      </c>
      <c r="E39" s="65">
        <v>0</v>
      </c>
      <c r="F39" s="65">
        <v>0</v>
      </c>
      <c r="G39" s="65">
        <v>0</v>
      </c>
      <c r="H39" s="65">
        <v>0</v>
      </c>
      <c r="I39" s="65">
        <v>0</v>
      </c>
      <c r="J39" s="67">
        <v>0.11</v>
      </c>
      <c r="K39" s="67">
        <v>0</v>
      </c>
    </row>
    <row r="40" spans="1:11" ht="12.75">
      <c r="A40" t="s">
        <v>136</v>
      </c>
      <c r="B40" s="131" t="s">
        <v>129</v>
      </c>
      <c r="C40" s="75">
        <v>0</v>
      </c>
      <c r="D40" s="79">
        <v>0</v>
      </c>
      <c r="E40" s="79">
        <v>0</v>
      </c>
      <c r="F40" s="79">
        <v>0</v>
      </c>
      <c r="G40" s="79">
        <v>0</v>
      </c>
      <c r="H40" s="79">
        <v>0</v>
      </c>
      <c r="I40" s="79">
        <v>0</v>
      </c>
      <c r="J40" s="82">
        <v>29.491</v>
      </c>
      <c r="K40" s="82">
        <v>21.235</v>
      </c>
    </row>
    <row r="41" spans="1:11" ht="12.75">
      <c r="A41" s="2" t="s">
        <v>95</v>
      </c>
      <c r="B41" s="3"/>
      <c r="C41" s="3"/>
      <c r="D41" s="87">
        <f>SUM(D4:D35)</f>
        <v>654.5992</v>
      </c>
      <c r="E41" s="87">
        <f>SUM(E4:E34)</f>
        <v>564.4807999999999</v>
      </c>
      <c r="F41" s="87">
        <f>SUM(F4:F34)</f>
        <v>527.1711</v>
      </c>
      <c r="G41" s="3">
        <f>SUM(G4:G34)</f>
        <v>539.0518</v>
      </c>
      <c r="H41" s="88">
        <f>SUM(H4:H34)</f>
        <v>500.9543999999999</v>
      </c>
      <c r="I41" s="88">
        <f>SUM(I4:I34)</f>
        <v>523.3441000000001</v>
      </c>
      <c r="J41" s="135">
        <f>SUM(J4:J40)</f>
        <v>760.8810999999998</v>
      </c>
      <c r="K41" s="135">
        <f>SUM(K4:K40)</f>
        <v>805.5909</v>
      </c>
    </row>
  </sheetData>
  <sheetProtection selectLockedCells="1" selectUnlockedCells="1"/>
  <printOptions/>
  <pageMargins left="0.7874015748031497" right="0.7874015748031497" top="1.062992125984252" bottom="1.062992125984252" header="0.7874015748031497" footer="0.7874015748031497"/>
  <pageSetup fitToHeight="1" fitToWidth="1" horizontalDpi="600" verticalDpi="600" orientation="landscape" paperSize="9" scale="86" r:id="rId1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zoomScalePageLayoutView="0" workbookViewId="0" topLeftCell="A16">
      <selection activeCell="G13" sqref="G13"/>
    </sheetView>
  </sheetViews>
  <sheetFormatPr defaultColWidth="9.140625" defaultRowHeight="12.75"/>
  <cols>
    <col min="1" max="1" width="17.57421875" style="0" customWidth="1"/>
    <col min="2" max="2" width="19.421875" style="0" customWidth="1"/>
    <col min="3" max="3" width="11.57421875" style="0" customWidth="1"/>
    <col min="4" max="4" width="19.00390625" style="0" customWidth="1"/>
    <col min="5" max="5" width="22.00390625" style="0" customWidth="1"/>
    <col min="6" max="6" width="11.7109375" style="0" customWidth="1"/>
    <col min="7" max="7" width="15.28125" style="0" customWidth="1"/>
  </cols>
  <sheetData>
    <row r="1" ht="18">
      <c r="A1" s="1" t="s">
        <v>137</v>
      </c>
    </row>
    <row r="2" ht="13.5" thickBot="1"/>
    <row r="3" spans="1:7" ht="13.5" thickBot="1">
      <c r="A3" s="2"/>
      <c r="B3" s="3"/>
      <c r="C3" s="4" t="s">
        <v>1</v>
      </c>
      <c r="D3" s="89"/>
      <c r="E3" s="3"/>
      <c r="F3" s="3" t="s">
        <v>2</v>
      </c>
      <c r="G3" s="4" t="s">
        <v>3</v>
      </c>
    </row>
    <row r="4" spans="1:7" ht="12.75">
      <c r="A4" s="5" t="s">
        <v>4</v>
      </c>
      <c r="B4" s="6" t="s">
        <v>5</v>
      </c>
      <c r="C4" s="90">
        <v>1064110</v>
      </c>
      <c r="D4" s="91" t="s">
        <v>6</v>
      </c>
      <c r="E4" s="6" t="s">
        <v>7</v>
      </c>
      <c r="F4" s="7">
        <v>522405.9</v>
      </c>
      <c r="G4" s="92"/>
    </row>
    <row r="5" spans="1:7" ht="12.75">
      <c r="A5" s="9"/>
      <c r="B5" s="10" t="s">
        <v>8</v>
      </c>
      <c r="C5" s="93"/>
      <c r="D5" s="94"/>
      <c r="E5" s="10" t="s">
        <v>9</v>
      </c>
      <c r="F5" s="12">
        <v>513181.88</v>
      </c>
      <c r="G5" s="93"/>
    </row>
    <row r="6" spans="1:7" ht="12.75">
      <c r="A6" s="9"/>
      <c r="B6" s="10"/>
      <c r="C6" s="93"/>
      <c r="D6" s="94"/>
      <c r="E6" s="10" t="s">
        <v>10</v>
      </c>
      <c r="F6" s="12">
        <v>35880</v>
      </c>
      <c r="G6" s="93"/>
    </row>
    <row r="7" spans="1:7" ht="12.75">
      <c r="A7" s="9"/>
      <c r="B7" s="10"/>
      <c r="C7" s="93"/>
      <c r="D7" s="94"/>
      <c r="E7" s="10" t="s">
        <v>11</v>
      </c>
      <c r="F7" s="11">
        <f>SUM(F4:F6)</f>
        <v>1071467.78</v>
      </c>
      <c r="G7" s="95"/>
    </row>
    <row r="8" spans="1:7" ht="13.5" thickBot="1">
      <c r="A8" s="15"/>
      <c r="B8" s="16"/>
      <c r="C8" s="96"/>
      <c r="D8" s="97" t="s">
        <v>12</v>
      </c>
      <c r="E8" s="18" t="s">
        <v>97</v>
      </c>
      <c r="F8" s="19">
        <v>4491.4</v>
      </c>
      <c r="G8" s="98">
        <f>C4-F7-F8</f>
        <v>-11849.180000000028</v>
      </c>
    </row>
    <row r="9" spans="1:8" ht="12.75">
      <c r="A9" s="21" t="s">
        <v>14</v>
      </c>
      <c r="B9" s="22" t="s">
        <v>15</v>
      </c>
      <c r="C9" s="150">
        <v>218296.5</v>
      </c>
      <c r="D9" s="145" t="s">
        <v>6</v>
      </c>
      <c r="E9" s="152" t="s">
        <v>98</v>
      </c>
      <c r="F9" s="153">
        <v>119301</v>
      </c>
      <c r="G9" s="154"/>
      <c r="H9" s="25"/>
    </row>
    <row r="10" spans="1:7" ht="12.75">
      <c r="A10" s="26"/>
      <c r="B10" s="10" t="s">
        <v>99</v>
      </c>
      <c r="C10" s="102">
        <v>14224</v>
      </c>
      <c r="D10" s="155" t="s">
        <v>6</v>
      </c>
      <c r="E10" s="103" t="s">
        <v>100</v>
      </c>
      <c r="F10" s="12">
        <v>66976</v>
      </c>
      <c r="G10" s="156"/>
    </row>
    <row r="11" spans="1:7" ht="12.75">
      <c r="A11" s="26"/>
      <c r="B11" s="10" t="s">
        <v>101</v>
      </c>
      <c r="C11" s="102">
        <v>38184</v>
      </c>
      <c r="D11" s="155" t="s">
        <v>6</v>
      </c>
      <c r="E11" s="10" t="s">
        <v>102</v>
      </c>
      <c r="F11" s="12">
        <v>12420</v>
      </c>
      <c r="G11" s="156"/>
    </row>
    <row r="12" spans="1:7" ht="12.75">
      <c r="A12" s="26"/>
      <c r="B12" s="10" t="s">
        <v>142</v>
      </c>
      <c r="C12" s="102">
        <v>266.2</v>
      </c>
      <c r="D12" s="155" t="s">
        <v>6</v>
      </c>
      <c r="E12" s="10" t="s">
        <v>103</v>
      </c>
      <c r="F12" s="12">
        <v>13280.96</v>
      </c>
      <c r="G12" s="156"/>
    </row>
    <row r="13" spans="1:7" ht="12.75">
      <c r="A13" s="26"/>
      <c r="B13" s="10"/>
      <c r="C13" s="102"/>
      <c r="D13" s="155" t="s">
        <v>6</v>
      </c>
      <c r="E13" s="10" t="s">
        <v>104</v>
      </c>
      <c r="F13" s="12">
        <v>6795.36</v>
      </c>
      <c r="G13" s="156"/>
    </row>
    <row r="14" spans="1:7" ht="12.75">
      <c r="A14" s="26"/>
      <c r="B14" s="10"/>
      <c r="C14" s="102"/>
      <c r="D14" s="155" t="s">
        <v>6</v>
      </c>
      <c r="E14" s="10" t="s">
        <v>143</v>
      </c>
      <c r="F14" s="12">
        <v>12420</v>
      </c>
      <c r="G14" s="156"/>
    </row>
    <row r="15" spans="1:7" ht="12.75">
      <c r="A15" s="26"/>
      <c r="B15" s="10"/>
      <c r="C15" s="102"/>
      <c r="D15" s="155" t="s">
        <v>6</v>
      </c>
      <c r="E15" s="10" t="s">
        <v>144</v>
      </c>
      <c r="F15" s="12">
        <v>2119</v>
      </c>
      <c r="G15" s="156"/>
    </row>
    <row r="16" spans="1:7" ht="12.75">
      <c r="A16" s="26"/>
      <c r="B16" s="10"/>
      <c r="C16" s="102"/>
      <c r="D16" s="155" t="s">
        <v>138</v>
      </c>
      <c r="E16" s="10" t="s">
        <v>106</v>
      </c>
      <c r="F16" s="12">
        <v>2420</v>
      </c>
      <c r="G16" s="156"/>
    </row>
    <row r="17" spans="1:7" ht="12.75">
      <c r="A17" s="26"/>
      <c r="B17" s="10"/>
      <c r="C17" s="102"/>
      <c r="D17" s="155" t="s">
        <v>20</v>
      </c>
      <c r="E17" s="10" t="s">
        <v>21</v>
      </c>
      <c r="F17" s="12">
        <v>46526</v>
      </c>
      <c r="G17" s="156"/>
    </row>
    <row r="18" spans="1:9" ht="12.75">
      <c r="A18" s="26"/>
      <c r="B18" s="10"/>
      <c r="C18" s="102"/>
      <c r="D18" s="155" t="s">
        <v>22</v>
      </c>
      <c r="E18" s="10" t="s">
        <v>23</v>
      </c>
      <c r="F18" s="12">
        <v>1372</v>
      </c>
      <c r="G18" s="156"/>
      <c r="I18" s="25"/>
    </row>
    <row r="19" spans="1:7" ht="12.75">
      <c r="A19" s="26"/>
      <c r="B19" s="10"/>
      <c r="C19" s="102"/>
      <c r="D19" s="157" t="s">
        <v>139</v>
      </c>
      <c r="E19" s="10" t="s">
        <v>140</v>
      </c>
      <c r="F19" s="12">
        <v>18828.08</v>
      </c>
      <c r="G19" s="156"/>
    </row>
    <row r="20" spans="1:7" ht="12.75">
      <c r="A20" s="26"/>
      <c r="B20" s="10"/>
      <c r="C20" s="102"/>
      <c r="D20" s="157" t="s">
        <v>139</v>
      </c>
      <c r="E20" s="10" t="s">
        <v>141</v>
      </c>
      <c r="F20" s="12">
        <v>12552.06</v>
      </c>
      <c r="G20" s="156"/>
    </row>
    <row r="21" spans="1:7" ht="12.75">
      <c r="A21" s="26"/>
      <c r="B21" s="10"/>
      <c r="C21" s="102"/>
      <c r="D21" s="158" t="s">
        <v>31</v>
      </c>
      <c r="E21" s="28" t="s">
        <v>32</v>
      </c>
      <c r="F21" s="29">
        <v>46777</v>
      </c>
      <c r="G21" s="156"/>
    </row>
    <row r="22" spans="1:7" ht="13.5" thickBot="1">
      <c r="A22" s="107" t="s">
        <v>11</v>
      </c>
      <c r="B22" s="32"/>
      <c r="C22" s="151">
        <f>SUM(C9:C21)</f>
        <v>270970.7</v>
      </c>
      <c r="D22" s="159"/>
      <c r="E22" s="160" t="s">
        <v>11</v>
      </c>
      <c r="F22" s="170">
        <f>SUM(F9:F21)</f>
        <v>361787.45999999996</v>
      </c>
      <c r="G22" s="161">
        <f>C9+C10+C11+C12-F22</f>
        <v>-90816.75999999995</v>
      </c>
    </row>
    <row r="23" spans="1:7" ht="12.75">
      <c r="A23" s="36" t="s">
        <v>33</v>
      </c>
      <c r="B23" s="37"/>
      <c r="C23" s="111">
        <v>0</v>
      </c>
      <c r="D23" s="112" t="s">
        <v>6</v>
      </c>
      <c r="E23" s="37" t="s">
        <v>34</v>
      </c>
      <c r="F23" s="38">
        <v>26478.67</v>
      </c>
      <c r="G23" s="113"/>
    </row>
    <row r="24" spans="1:7" ht="12.75">
      <c r="A24" s="9"/>
      <c r="B24" s="10"/>
      <c r="C24" s="93"/>
      <c r="D24" s="112" t="s">
        <v>6</v>
      </c>
      <c r="E24" s="10" t="s">
        <v>35</v>
      </c>
      <c r="F24" s="12">
        <v>33644.4</v>
      </c>
      <c r="G24" s="93"/>
    </row>
    <row r="25" spans="1:7" ht="12.75">
      <c r="A25" s="9"/>
      <c r="B25" s="10"/>
      <c r="C25" s="93"/>
      <c r="D25" s="112" t="s">
        <v>6</v>
      </c>
      <c r="E25" s="10" t="s">
        <v>109</v>
      </c>
      <c r="F25" s="12">
        <v>18497.75</v>
      </c>
      <c r="G25" s="95"/>
    </row>
    <row r="26" spans="1:7" ht="12.75">
      <c r="A26" s="15"/>
      <c r="B26" s="16"/>
      <c r="C26" s="96"/>
      <c r="D26" s="112" t="s">
        <v>6</v>
      </c>
      <c r="E26" s="16" t="s">
        <v>110</v>
      </c>
      <c r="F26" s="19">
        <v>101952.33</v>
      </c>
      <c r="G26" s="95"/>
    </row>
    <row r="27" spans="1:7" ht="12.75">
      <c r="A27" s="15"/>
      <c r="B27" s="16"/>
      <c r="C27" s="96"/>
      <c r="D27" s="112" t="s">
        <v>6</v>
      </c>
      <c r="E27" s="16" t="s">
        <v>111</v>
      </c>
      <c r="F27" s="19">
        <v>11840</v>
      </c>
      <c r="G27" s="95"/>
    </row>
    <row r="28" spans="1:7" ht="13.5" thickBot="1">
      <c r="A28" s="15"/>
      <c r="B28" s="16"/>
      <c r="C28" s="96"/>
      <c r="D28" s="136"/>
      <c r="E28" s="16" t="s">
        <v>11</v>
      </c>
      <c r="F28" s="17">
        <f>SUM(F23:F27)</f>
        <v>192413.15000000002</v>
      </c>
      <c r="G28" s="98">
        <f>C23-F28</f>
        <v>-192413.15000000002</v>
      </c>
    </row>
    <row r="29" spans="1:7" ht="12.75">
      <c r="A29" s="137" t="s">
        <v>37</v>
      </c>
      <c r="B29" s="138"/>
      <c r="C29" s="139">
        <v>0</v>
      </c>
      <c r="D29" s="145" t="s">
        <v>42</v>
      </c>
      <c r="E29" s="138" t="s">
        <v>9</v>
      </c>
      <c r="F29" s="146">
        <v>2692</v>
      </c>
      <c r="G29" s="147"/>
    </row>
    <row r="30" spans="1:7" ht="12.75">
      <c r="A30" s="140"/>
      <c r="B30" s="84"/>
      <c r="C30" s="141"/>
      <c r="D30" s="162" t="s">
        <v>6</v>
      </c>
      <c r="E30" s="84" t="s">
        <v>51</v>
      </c>
      <c r="F30" s="123">
        <v>16711.89</v>
      </c>
      <c r="G30" s="148"/>
    </row>
    <row r="31" spans="1:7" ht="13.5" thickBot="1">
      <c r="A31" s="142"/>
      <c r="B31" s="143"/>
      <c r="C31" s="144"/>
      <c r="D31" s="142"/>
      <c r="E31" s="143" t="s">
        <v>11</v>
      </c>
      <c r="F31" s="169">
        <f>SUM(F29:F30)</f>
        <v>19403.89</v>
      </c>
      <c r="G31" s="149">
        <f>C29-F31</f>
        <v>-19403.89</v>
      </c>
    </row>
    <row r="32" spans="1:7" ht="12.75">
      <c r="A32" s="163" t="s">
        <v>38</v>
      </c>
      <c r="B32" s="152"/>
      <c r="C32" s="164">
        <v>0</v>
      </c>
      <c r="D32" s="165" t="s">
        <v>6</v>
      </c>
      <c r="E32" s="152" t="s">
        <v>39</v>
      </c>
      <c r="F32" s="153">
        <v>23460</v>
      </c>
      <c r="G32" s="154"/>
    </row>
    <row r="33" spans="1:7" ht="13.5" thickBot="1">
      <c r="A33" s="166"/>
      <c r="B33" s="143"/>
      <c r="C33" s="167"/>
      <c r="D33" s="143"/>
      <c r="E33" s="168" t="s">
        <v>11</v>
      </c>
      <c r="F33" s="169">
        <f>SUM(F32:F32)</f>
        <v>23460</v>
      </c>
      <c r="G33" s="149">
        <f>C33-F32</f>
        <v>-23460</v>
      </c>
    </row>
    <row r="34" spans="1:7" ht="12.75">
      <c r="A34" s="36" t="s">
        <v>40</v>
      </c>
      <c r="B34" s="37" t="s">
        <v>41</v>
      </c>
      <c r="C34" s="111">
        <v>3233</v>
      </c>
      <c r="D34" s="122" t="s">
        <v>42</v>
      </c>
      <c r="E34" s="84" t="s">
        <v>43</v>
      </c>
      <c r="F34" s="123">
        <v>9417.38</v>
      </c>
      <c r="G34" s="113"/>
    </row>
    <row r="35" spans="1:7" ht="12.75">
      <c r="A35" s="36"/>
      <c r="B35" s="37"/>
      <c r="C35" s="111"/>
      <c r="D35" s="94" t="s">
        <v>42</v>
      </c>
      <c r="E35" s="10" t="s">
        <v>44</v>
      </c>
      <c r="F35" s="12">
        <v>19424.67</v>
      </c>
      <c r="G35" s="113"/>
    </row>
    <row r="36" spans="1:7" ht="12.75">
      <c r="A36" s="9"/>
      <c r="B36" s="10"/>
      <c r="C36" s="93"/>
      <c r="D36" s="94" t="s">
        <v>47</v>
      </c>
      <c r="E36" s="10" t="s">
        <v>114</v>
      </c>
      <c r="F36" s="12">
        <v>64417</v>
      </c>
      <c r="G36" s="93"/>
    </row>
    <row r="37" spans="1:7" ht="12.75">
      <c r="A37" s="15"/>
      <c r="B37" s="16"/>
      <c r="C37" s="96"/>
      <c r="D37" s="97" t="s">
        <v>49</v>
      </c>
      <c r="E37" s="10" t="s">
        <v>9</v>
      </c>
      <c r="F37" s="12">
        <v>16895</v>
      </c>
      <c r="G37" s="96"/>
    </row>
    <row r="38" spans="1:7" ht="12.75">
      <c r="A38" s="15"/>
      <c r="B38" s="16"/>
      <c r="C38" s="96"/>
      <c r="D38" s="97" t="s">
        <v>50</v>
      </c>
      <c r="E38" s="18" t="s">
        <v>9</v>
      </c>
      <c r="F38" s="19">
        <v>2053</v>
      </c>
      <c r="G38" s="96"/>
    </row>
    <row r="39" spans="1:7" ht="13.5" thickBot="1">
      <c r="A39" s="40"/>
      <c r="B39" s="41"/>
      <c r="C39" s="114">
        <f>C34</f>
        <v>3233</v>
      </c>
      <c r="D39" s="115"/>
      <c r="E39" s="41" t="s">
        <v>54</v>
      </c>
      <c r="F39" s="121">
        <f>SUM(F34:F38)</f>
        <v>112207.04999999999</v>
      </c>
      <c r="G39" s="116">
        <f>C34-F39</f>
        <v>-108974.04999999999</v>
      </c>
    </row>
    <row r="40" spans="1:7" ht="13.5" thickBot="1">
      <c r="A40" s="31" t="s">
        <v>3</v>
      </c>
      <c r="B40" s="48"/>
      <c r="C40" s="124">
        <f>SUM(C4:C39)-C22-C39</f>
        <v>1338313.7</v>
      </c>
      <c r="D40" s="125"/>
      <c r="E40" s="48"/>
      <c r="F40" s="126">
        <f>SUM(F4:F39)-F7-F22-F28-F31-F33-F39</f>
        <v>1785230.7299999995</v>
      </c>
      <c r="G40" s="110">
        <f>SUM(G8:G39)</f>
        <v>-446917.02999999997</v>
      </c>
    </row>
    <row r="41" spans="3:7" ht="12.75">
      <c r="C41" s="49"/>
      <c r="F41" s="50"/>
      <c r="G41" s="50"/>
    </row>
    <row r="42" spans="3:7" ht="12.75">
      <c r="C42" s="49"/>
      <c r="F42" s="50"/>
      <c r="G42" s="50"/>
    </row>
    <row r="43" spans="3:7" ht="12.75">
      <c r="C43" s="50"/>
      <c r="F43" s="50"/>
      <c r="G43" s="50"/>
    </row>
    <row r="44" spans="6:7" ht="12.75">
      <c r="F44" s="50"/>
      <c r="G44" s="50"/>
    </row>
    <row r="45" spans="6:7" ht="12.75">
      <c r="F45" s="50"/>
      <c r="G45" s="50"/>
    </row>
    <row r="46" spans="6:7" ht="12.75">
      <c r="F46" s="50"/>
      <c r="G46" s="50"/>
    </row>
    <row r="47" spans="6:7" ht="12.75">
      <c r="F47" s="50"/>
      <c r="G47" s="50"/>
    </row>
    <row r="48" spans="6:7" ht="12.75">
      <c r="F48" s="50"/>
      <c r="G48" s="50"/>
    </row>
    <row r="49" spans="6:7" ht="12.75">
      <c r="F49" s="50"/>
      <c r="G49" s="50"/>
    </row>
    <row r="50" spans="6:7" ht="12.75">
      <c r="F50" s="50"/>
      <c r="G50" s="50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33"/>
  <sheetViews>
    <sheetView zoomScalePageLayoutView="0" workbookViewId="0" topLeftCell="A25">
      <selection activeCell="A1" sqref="A1:IV16384"/>
    </sheetView>
  </sheetViews>
  <sheetFormatPr defaultColWidth="9.140625" defaultRowHeight="12.75"/>
  <cols>
    <col min="1" max="1" width="61.8515625" style="0" customWidth="1"/>
    <col min="2" max="15" width="5.7109375" style="0" customWidth="1"/>
    <col min="16" max="16" width="6.57421875" style="0" customWidth="1"/>
    <col min="17" max="23" width="5.7109375" style="0" customWidth="1"/>
    <col min="24" max="26" width="6.7109375" style="0" customWidth="1"/>
    <col min="27" max="27" width="6.421875" style="0" customWidth="1"/>
  </cols>
  <sheetData>
    <row r="1" ht="12.75">
      <c r="A1" s="171" t="s">
        <v>145</v>
      </c>
    </row>
    <row r="2" ht="13.5" thickBot="1"/>
    <row r="3" spans="1:27" ht="13.5" thickBot="1">
      <c r="A3" s="25"/>
      <c r="B3" s="172" t="s">
        <v>146</v>
      </c>
      <c r="C3" s="173"/>
      <c r="D3" s="172" t="s">
        <v>147</v>
      </c>
      <c r="E3" s="173"/>
      <c r="F3" s="172" t="s">
        <v>148</v>
      </c>
      <c r="G3" s="173"/>
      <c r="H3" s="172" t="s">
        <v>149</v>
      </c>
      <c r="I3" s="173"/>
      <c r="J3" s="172" t="s">
        <v>150</v>
      </c>
      <c r="K3" s="173"/>
      <c r="L3" s="172" t="s">
        <v>151</v>
      </c>
      <c r="M3" s="173"/>
      <c r="N3" s="172" t="s">
        <v>152</v>
      </c>
      <c r="O3" s="173"/>
      <c r="P3" s="172" t="s">
        <v>153</v>
      </c>
      <c r="Q3" s="173"/>
      <c r="R3" s="174" t="s">
        <v>154</v>
      </c>
      <c r="S3" s="173"/>
      <c r="T3" s="172" t="s">
        <v>155</v>
      </c>
      <c r="U3" s="173"/>
      <c r="V3" s="172" t="s">
        <v>156</v>
      </c>
      <c r="W3" s="173"/>
      <c r="X3" s="173" t="s">
        <v>157</v>
      </c>
      <c r="Y3" s="173"/>
      <c r="Z3" s="172" t="s">
        <v>158</v>
      </c>
      <c r="AA3" s="173"/>
    </row>
    <row r="4" spans="1:27" ht="13.5" customHeight="1" thickBot="1">
      <c r="A4" s="175" t="s">
        <v>57</v>
      </c>
      <c r="B4" s="176" t="s">
        <v>159</v>
      </c>
      <c r="C4" s="177" t="s">
        <v>160</v>
      </c>
      <c r="D4" s="176" t="s">
        <v>159</v>
      </c>
      <c r="E4" s="177" t="s">
        <v>160</v>
      </c>
      <c r="F4" s="176" t="s">
        <v>159</v>
      </c>
      <c r="G4" s="177" t="s">
        <v>160</v>
      </c>
      <c r="H4" s="176" t="s">
        <v>159</v>
      </c>
      <c r="I4" s="177" t="s">
        <v>160</v>
      </c>
      <c r="J4" s="176" t="s">
        <v>159</v>
      </c>
      <c r="K4" s="177" t="s">
        <v>160</v>
      </c>
      <c r="L4" s="176" t="s">
        <v>159</v>
      </c>
      <c r="M4" s="177" t="s">
        <v>160</v>
      </c>
      <c r="N4" s="176" t="s">
        <v>159</v>
      </c>
      <c r="O4" s="177" t="s">
        <v>160</v>
      </c>
      <c r="P4" s="176" t="s">
        <v>159</v>
      </c>
      <c r="Q4" s="177" t="s">
        <v>160</v>
      </c>
      <c r="R4" s="176" t="s">
        <v>159</v>
      </c>
      <c r="S4" s="177" t="s">
        <v>160</v>
      </c>
      <c r="T4" s="176" t="s">
        <v>159</v>
      </c>
      <c r="U4" s="177" t="s">
        <v>160</v>
      </c>
      <c r="V4" s="176" t="s">
        <v>159</v>
      </c>
      <c r="W4" s="177" t="s">
        <v>160</v>
      </c>
      <c r="X4" s="177" t="s">
        <v>159</v>
      </c>
      <c r="Y4" s="177" t="s">
        <v>160</v>
      </c>
      <c r="Z4" s="176" t="s">
        <v>159</v>
      </c>
      <c r="AA4" s="177" t="s">
        <v>160</v>
      </c>
    </row>
    <row r="5" spans="1:27" ht="18">
      <c r="A5" s="178" t="s">
        <v>161</v>
      </c>
      <c r="B5" s="179">
        <v>4</v>
      </c>
      <c r="C5" s="180">
        <v>0.2</v>
      </c>
      <c r="D5" s="179">
        <v>1</v>
      </c>
      <c r="E5" s="180">
        <v>0.05</v>
      </c>
      <c r="F5" s="57">
        <v>3</v>
      </c>
      <c r="G5" s="181">
        <v>0.15</v>
      </c>
      <c r="H5" s="57">
        <v>6</v>
      </c>
      <c r="I5" s="181">
        <v>0.30000000000000004</v>
      </c>
      <c r="J5" s="57">
        <v>2</v>
      </c>
      <c r="K5" s="181">
        <v>0.1</v>
      </c>
      <c r="L5" s="57">
        <v>2</v>
      </c>
      <c r="M5" s="181">
        <v>0.1</v>
      </c>
      <c r="N5" s="57">
        <v>5</v>
      </c>
      <c r="O5" s="181">
        <v>0.25</v>
      </c>
      <c r="P5" s="57">
        <v>11</v>
      </c>
      <c r="Q5" s="181">
        <v>0.55</v>
      </c>
      <c r="R5" s="57">
        <v>5</v>
      </c>
      <c r="S5" s="181">
        <v>0.25</v>
      </c>
      <c r="T5" s="57">
        <v>5</v>
      </c>
      <c r="U5" s="181">
        <v>0.25</v>
      </c>
      <c r="V5" s="57">
        <v>3</v>
      </c>
      <c r="W5" s="181">
        <v>0.15</v>
      </c>
      <c r="X5" s="181">
        <v>3</v>
      </c>
      <c r="Y5" s="181">
        <v>0.15</v>
      </c>
      <c r="Z5" s="182">
        <f aca="true" t="shared" si="0" ref="Z5:AA16">B5+D5+F5+H5+J5+L5+N5+P5+R5+T5+V5+X5</f>
        <v>50</v>
      </c>
      <c r="AA5" s="183">
        <f t="shared" si="0"/>
        <v>2.5</v>
      </c>
    </row>
    <row r="6" spans="1:27" ht="18">
      <c r="A6" s="184" t="s">
        <v>162</v>
      </c>
      <c r="B6" s="185">
        <v>1</v>
      </c>
      <c r="C6" s="186">
        <v>0.02</v>
      </c>
      <c r="D6" s="62">
        <v>4</v>
      </c>
      <c r="E6" s="186">
        <v>0.07</v>
      </c>
      <c r="F6" s="62">
        <v>6</v>
      </c>
      <c r="G6" s="186">
        <v>0.11</v>
      </c>
      <c r="H6" s="62">
        <v>6</v>
      </c>
      <c r="I6" s="186">
        <v>0.12</v>
      </c>
      <c r="J6" s="62">
        <v>23</v>
      </c>
      <c r="K6" s="186">
        <v>0.455</v>
      </c>
      <c r="L6" s="62">
        <v>2</v>
      </c>
      <c r="M6" s="186">
        <v>0.03</v>
      </c>
      <c r="N6" s="62">
        <v>11</v>
      </c>
      <c r="O6" s="186">
        <v>0.21</v>
      </c>
      <c r="P6" s="62">
        <v>11</v>
      </c>
      <c r="Q6" s="186">
        <v>0.21</v>
      </c>
      <c r="R6" s="62">
        <v>9</v>
      </c>
      <c r="S6" s="186">
        <v>0.17</v>
      </c>
      <c r="T6" s="62">
        <v>6</v>
      </c>
      <c r="U6" s="186">
        <v>0.12</v>
      </c>
      <c r="V6" s="62">
        <v>0</v>
      </c>
      <c r="W6" s="186">
        <v>0</v>
      </c>
      <c r="X6" s="186">
        <v>11</v>
      </c>
      <c r="Y6" s="186">
        <v>0.22</v>
      </c>
      <c r="Z6" s="182">
        <f t="shared" si="0"/>
        <v>90</v>
      </c>
      <c r="AA6" s="183">
        <f t="shared" si="0"/>
        <v>1.735</v>
      </c>
    </row>
    <row r="7" spans="1:27" ht="18">
      <c r="A7" s="184" t="s">
        <v>163</v>
      </c>
      <c r="B7" s="185">
        <v>0</v>
      </c>
      <c r="C7" s="186">
        <v>0</v>
      </c>
      <c r="D7" s="62">
        <v>2</v>
      </c>
      <c r="E7" s="186">
        <v>0.01</v>
      </c>
      <c r="F7" s="62">
        <v>4</v>
      </c>
      <c r="G7" s="186">
        <v>0.02</v>
      </c>
      <c r="H7" s="62">
        <v>3</v>
      </c>
      <c r="I7" s="186">
        <v>0.015</v>
      </c>
      <c r="J7" s="62">
        <v>3</v>
      </c>
      <c r="K7" s="186">
        <v>0.015</v>
      </c>
      <c r="L7" s="62">
        <v>9</v>
      </c>
      <c r="M7" s="186">
        <v>0.046</v>
      </c>
      <c r="N7" s="62">
        <v>15</v>
      </c>
      <c r="O7" s="186">
        <v>0.075</v>
      </c>
      <c r="P7" s="62">
        <v>12</v>
      </c>
      <c r="Q7" s="186">
        <v>0.06</v>
      </c>
      <c r="R7" s="62">
        <v>9</v>
      </c>
      <c r="S7" s="186">
        <v>0.045</v>
      </c>
      <c r="T7" s="62">
        <v>20</v>
      </c>
      <c r="U7" s="186">
        <v>0.1</v>
      </c>
      <c r="V7" s="62">
        <v>14</v>
      </c>
      <c r="W7" s="186">
        <v>0.07</v>
      </c>
      <c r="X7" s="186">
        <v>4</v>
      </c>
      <c r="Y7" s="186">
        <v>0.02</v>
      </c>
      <c r="Z7" s="182">
        <f t="shared" si="0"/>
        <v>95</v>
      </c>
      <c r="AA7" s="183">
        <f t="shared" si="0"/>
        <v>0.47600000000000003</v>
      </c>
    </row>
    <row r="8" spans="1:27" ht="18">
      <c r="A8" s="184" t="s">
        <v>164</v>
      </c>
      <c r="B8" s="185">
        <v>1</v>
      </c>
      <c r="C8" s="186">
        <v>0.01</v>
      </c>
      <c r="D8" s="62">
        <v>1</v>
      </c>
      <c r="E8" s="186">
        <v>0.01</v>
      </c>
      <c r="F8" s="62">
        <v>4</v>
      </c>
      <c r="G8" s="186">
        <v>0.04</v>
      </c>
      <c r="H8" s="62">
        <v>1</v>
      </c>
      <c r="I8" s="186">
        <v>0.01</v>
      </c>
      <c r="J8" s="62">
        <v>2</v>
      </c>
      <c r="K8" s="186">
        <v>0.02</v>
      </c>
      <c r="L8" s="62">
        <v>2</v>
      </c>
      <c r="M8" s="186">
        <v>0.02</v>
      </c>
      <c r="N8" s="62">
        <v>1</v>
      </c>
      <c r="O8" s="186">
        <v>0.01</v>
      </c>
      <c r="P8" s="62">
        <v>4</v>
      </c>
      <c r="Q8" s="186">
        <v>0.04</v>
      </c>
      <c r="R8" s="62">
        <v>2</v>
      </c>
      <c r="S8" s="186">
        <v>0.02</v>
      </c>
      <c r="T8" s="62">
        <v>2</v>
      </c>
      <c r="U8" s="186">
        <v>0.02</v>
      </c>
      <c r="V8" s="62">
        <v>2</v>
      </c>
      <c r="W8" s="186">
        <v>0.02</v>
      </c>
      <c r="X8" s="186">
        <v>1</v>
      </c>
      <c r="Y8" s="186">
        <v>0.01</v>
      </c>
      <c r="Z8" s="182">
        <f t="shared" si="0"/>
        <v>23</v>
      </c>
      <c r="AA8" s="183">
        <f t="shared" si="0"/>
        <v>0.22999999999999998</v>
      </c>
    </row>
    <row r="9" spans="1:27" ht="18">
      <c r="A9" s="184" t="s">
        <v>165</v>
      </c>
      <c r="B9" s="185">
        <v>4</v>
      </c>
      <c r="C9" s="186">
        <v>0.02</v>
      </c>
      <c r="D9" s="62">
        <v>0</v>
      </c>
      <c r="E9" s="186">
        <v>0</v>
      </c>
      <c r="F9" s="62">
        <v>5</v>
      </c>
      <c r="G9" s="186">
        <v>0.025</v>
      </c>
      <c r="H9" s="62">
        <v>4</v>
      </c>
      <c r="I9" s="186">
        <v>0.02</v>
      </c>
      <c r="J9" s="62">
        <v>2</v>
      </c>
      <c r="K9" s="186">
        <v>0.01</v>
      </c>
      <c r="L9" s="62">
        <v>16</v>
      </c>
      <c r="M9" s="186">
        <v>0.08</v>
      </c>
      <c r="N9" s="62">
        <v>0</v>
      </c>
      <c r="O9" s="186">
        <v>0</v>
      </c>
      <c r="P9" s="62">
        <v>19</v>
      </c>
      <c r="Q9" s="186">
        <v>0.095</v>
      </c>
      <c r="R9" s="62">
        <v>3</v>
      </c>
      <c r="S9" s="186">
        <v>0.015</v>
      </c>
      <c r="T9" s="62">
        <v>3</v>
      </c>
      <c r="U9" s="186">
        <v>0.015</v>
      </c>
      <c r="V9" s="62">
        <v>3</v>
      </c>
      <c r="W9" s="186">
        <v>0.015</v>
      </c>
      <c r="X9" s="186">
        <v>8</v>
      </c>
      <c r="Y9" s="186">
        <v>0.04</v>
      </c>
      <c r="Z9" s="182">
        <f t="shared" si="0"/>
        <v>67</v>
      </c>
      <c r="AA9" s="183">
        <f t="shared" si="0"/>
        <v>0.335</v>
      </c>
    </row>
    <row r="10" spans="1:27" ht="18">
      <c r="A10" s="184" t="s">
        <v>166</v>
      </c>
      <c r="B10" s="185">
        <v>13</v>
      </c>
      <c r="C10" s="186">
        <v>0.26</v>
      </c>
      <c r="D10" s="62">
        <v>6</v>
      </c>
      <c r="E10" s="186">
        <v>0.12</v>
      </c>
      <c r="F10" s="62">
        <v>7</v>
      </c>
      <c r="G10" s="186">
        <v>0.14</v>
      </c>
      <c r="H10" s="62">
        <v>12</v>
      </c>
      <c r="I10" s="186">
        <v>0.24</v>
      </c>
      <c r="J10" s="62">
        <v>7</v>
      </c>
      <c r="K10" s="186">
        <v>0.14</v>
      </c>
      <c r="L10" s="62">
        <v>12</v>
      </c>
      <c r="M10" s="186">
        <v>0.24</v>
      </c>
      <c r="N10" s="62">
        <v>11</v>
      </c>
      <c r="O10" s="186">
        <v>0.22</v>
      </c>
      <c r="P10" s="62">
        <v>16</v>
      </c>
      <c r="Q10" s="186">
        <v>0.32</v>
      </c>
      <c r="R10" s="62">
        <v>5</v>
      </c>
      <c r="S10" s="186">
        <v>0.1</v>
      </c>
      <c r="T10" s="62">
        <v>4</v>
      </c>
      <c r="U10" s="186">
        <v>0.08</v>
      </c>
      <c r="V10" s="62">
        <v>18</v>
      </c>
      <c r="W10" s="186">
        <v>0.36</v>
      </c>
      <c r="X10" s="186">
        <v>17</v>
      </c>
      <c r="Y10" s="186">
        <v>0.34</v>
      </c>
      <c r="Z10" s="182">
        <f t="shared" si="0"/>
        <v>128</v>
      </c>
      <c r="AA10" s="183">
        <f t="shared" si="0"/>
        <v>2.56</v>
      </c>
    </row>
    <row r="11" spans="1:27" ht="18">
      <c r="A11" s="184" t="s">
        <v>167</v>
      </c>
      <c r="B11" s="185">
        <v>2</v>
      </c>
      <c r="C11" s="186">
        <v>0.01</v>
      </c>
      <c r="D11" s="62">
        <v>0</v>
      </c>
      <c r="E11" s="186">
        <v>0</v>
      </c>
      <c r="F11" s="62">
        <v>3</v>
      </c>
      <c r="G11" s="186">
        <v>0.015</v>
      </c>
      <c r="H11" s="62">
        <v>2</v>
      </c>
      <c r="I11" s="186">
        <v>0.01</v>
      </c>
      <c r="J11" s="62">
        <v>2</v>
      </c>
      <c r="K11" s="186">
        <v>0.01</v>
      </c>
      <c r="L11" s="62">
        <v>2</v>
      </c>
      <c r="M11" s="186">
        <v>0.01</v>
      </c>
      <c r="N11" s="62">
        <v>0</v>
      </c>
      <c r="O11" s="186">
        <v>0</v>
      </c>
      <c r="P11" s="62">
        <v>0</v>
      </c>
      <c r="Q11" s="186">
        <v>0</v>
      </c>
      <c r="R11" s="62">
        <v>5</v>
      </c>
      <c r="S11" s="186">
        <v>0.025</v>
      </c>
      <c r="T11" s="62">
        <v>0</v>
      </c>
      <c r="U11" s="186">
        <v>0</v>
      </c>
      <c r="V11" s="62">
        <v>1</v>
      </c>
      <c r="W11" s="186">
        <v>0.005</v>
      </c>
      <c r="X11" s="186">
        <v>1</v>
      </c>
      <c r="Y11" s="186">
        <v>0.005</v>
      </c>
      <c r="Z11" s="182">
        <f t="shared" si="0"/>
        <v>18</v>
      </c>
      <c r="AA11" s="183">
        <f t="shared" si="0"/>
        <v>0.09000000000000002</v>
      </c>
    </row>
    <row r="12" spans="1:27" ht="18">
      <c r="A12" s="184" t="s">
        <v>168</v>
      </c>
      <c r="B12" s="185">
        <v>4</v>
      </c>
      <c r="C12" s="186">
        <v>0.001</v>
      </c>
      <c r="D12" s="62">
        <v>22</v>
      </c>
      <c r="E12" s="186">
        <v>0.007</v>
      </c>
      <c r="F12" s="62">
        <v>0</v>
      </c>
      <c r="G12" s="186">
        <v>0</v>
      </c>
      <c r="H12" s="62">
        <v>6</v>
      </c>
      <c r="I12" s="186">
        <v>0.002</v>
      </c>
      <c r="J12" s="62">
        <v>3</v>
      </c>
      <c r="K12" s="186">
        <v>0.001</v>
      </c>
      <c r="L12" s="62">
        <v>2</v>
      </c>
      <c r="M12" s="186">
        <v>0.001</v>
      </c>
      <c r="N12" s="62">
        <v>25</v>
      </c>
      <c r="O12" s="186">
        <v>0.008</v>
      </c>
      <c r="P12" s="62">
        <v>0</v>
      </c>
      <c r="Q12" s="186">
        <v>0</v>
      </c>
      <c r="R12" s="62">
        <v>0</v>
      </c>
      <c r="S12" s="186">
        <v>0</v>
      </c>
      <c r="T12" s="62">
        <v>0</v>
      </c>
      <c r="U12" s="186">
        <v>0</v>
      </c>
      <c r="V12" s="62">
        <v>30</v>
      </c>
      <c r="W12" s="186">
        <v>0.01</v>
      </c>
      <c r="X12" s="186">
        <v>85</v>
      </c>
      <c r="Y12" s="186">
        <v>0.028</v>
      </c>
      <c r="Z12" s="182">
        <f t="shared" si="0"/>
        <v>177</v>
      </c>
      <c r="AA12" s="183">
        <f t="shared" si="0"/>
        <v>0.057999999999999996</v>
      </c>
    </row>
    <row r="13" spans="1:27" ht="18">
      <c r="A13" s="184" t="s">
        <v>169</v>
      </c>
      <c r="B13" s="185">
        <v>0</v>
      </c>
      <c r="C13" s="186">
        <v>0</v>
      </c>
      <c r="D13" s="62">
        <v>0</v>
      </c>
      <c r="E13" s="186">
        <v>0</v>
      </c>
      <c r="F13" s="62">
        <v>0</v>
      </c>
      <c r="G13" s="186">
        <v>0</v>
      </c>
      <c r="H13" s="62">
        <v>0</v>
      </c>
      <c r="I13" s="186">
        <v>0</v>
      </c>
      <c r="J13" s="62">
        <v>0</v>
      </c>
      <c r="K13" s="186">
        <v>0</v>
      </c>
      <c r="L13" s="62">
        <v>0</v>
      </c>
      <c r="M13" s="186">
        <v>0</v>
      </c>
      <c r="N13" s="62">
        <v>0</v>
      </c>
      <c r="O13" s="186">
        <v>0</v>
      </c>
      <c r="P13" s="62">
        <v>0</v>
      </c>
      <c r="Q13" s="186">
        <v>0</v>
      </c>
      <c r="R13" s="62">
        <v>0</v>
      </c>
      <c r="S13" s="186">
        <v>0</v>
      </c>
      <c r="T13" s="62">
        <v>0</v>
      </c>
      <c r="U13" s="186">
        <v>0</v>
      </c>
      <c r="V13" s="62">
        <v>0</v>
      </c>
      <c r="W13" s="186">
        <v>0</v>
      </c>
      <c r="X13" s="186">
        <v>0</v>
      </c>
      <c r="Y13" s="186">
        <v>0</v>
      </c>
      <c r="Z13" s="182">
        <f t="shared" si="0"/>
        <v>0</v>
      </c>
      <c r="AA13" s="183">
        <f t="shared" si="0"/>
        <v>0</v>
      </c>
    </row>
    <row r="14" spans="1:27" ht="18">
      <c r="A14" s="184" t="s">
        <v>170</v>
      </c>
      <c r="B14" s="185">
        <v>0</v>
      </c>
      <c r="C14" s="186">
        <v>0</v>
      </c>
      <c r="D14" s="62">
        <v>1</v>
      </c>
      <c r="E14" s="186">
        <v>0.005</v>
      </c>
      <c r="F14" s="62">
        <v>1</v>
      </c>
      <c r="G14" s="186">
        <v>0.005</v>
      </c>
      <c r="H14" s="62">
        <v>0</v>
      </c>
      <c r="I14" s="186">
        <v>0</v>
      </c>
      <c r="J14" s="62">
        <v>0</v>
      </c>
      <c r="K14" s="186">
        <v>0</v>
      </c>
      <c r="L14" s="62">
        <v>0</v>
      </c>
      <c r="M14" s="186">
        <v>0</v>
      </c>
      <c r="N14" s="62">
        <v>0</v>
      </c>
      <c r="O14" s="186">
        <v>0</v>
      </c>
      <c r="P14" s="62">
        <v>2</v>
      </c>
      <c r="Q14" s="186">
        <v>0.01</v>
      </c>
      <c r="R14" s="62">
        <v>0</v>
      </c>
      <c r="S14" s="186">
        <v>0</v>
      </c>
      <c r="T14" s="62">
        <v>0</v>
      </c>
      <c r="U14" s="186">
        <v>0</v>
      </c>
      <c r="V14" s="62">
        <v>0</v>
      </c>
      <c r="W14" s="186">
        <v>0</v>
      </c>
      <c r="X14" s="186">
        <v>0</v>
      </c>
      <c r="Y14" s="186">
        <v>0</v>
      </c>
      <c r="Z14" s="182">
        <f t="shared" si="0"/>
        <v>4</v>
      </c>
      <c r="AA14" s="183">
        <f t="shared" si="0"/>
        <v>0.02</v>
      </c>
    </row>
    <row r="15" spans="1:27" ht="18.75" thickBot="1">
      <c r="A15" s="187" t="s">
        <v>171</v>
      </c>
      <c r="B15" s="188">
        <v>0</v>
      </c>
      <c r="C15" s="189">
        <v>0</v>
      </c>
      <c r="D15" s="77">
        <v>0</v>
      </c>
      <c r="E15" s="189">
        <v>0</v>
      </c>
      <c r="F15" s="77"/>
      <c r="G15" s="189">
        <v>0.001</v>
      </c>
      <c r="H15" s="77">
        <v>0</v>
      </c>
      <c r="I15" s="189">
        <v>0</v>
      </c>
      <c r="J15" s="77">
        <v>0</v>
      </c>
      <c r="K15" s="189">
        <v>0</v>
      </c>
      <c r="L15" s="77">
        <v>0</v>
      </c>
      <c r="M15" s="189">
        <v>0</v>
      </c>
      <c r="N15" s="77">
        <v>0</v>
      </c>
      <c r="O15" s="189">
        <v>0</v>
      </c>
      <c r="P15" s="77">
        <v>0</v>
      </c>
      <c r="Q15" s="189">
        <v>0</v>
      </c>
      <c r="R15" s="77">
        <v>0</v>
      </c>
      <c r="S15" s="189">
        <v>0.001</v>
      </c>
      <c r="T15" s="77">
        <v>0</v>
      </c>
      <c r="U15" s="189">
        <v>0</v>
      </c>
      <c r="V15" s="77">
        <v>0</v>
      </c>
      <c r="W15" s="189">
        <v>0</v>
      </c>
      <c r="X15" s="189">
        <v>0</v>
      </c>
      <c r="Y15" s="189">
        <v>0</v>
      </c>
      <c r="Z15" s="182">
        <f t="shared" si="0"/>
        <v>0</v>
      </c>
      <c r="AA15" s="183">
        <f t="shared" si="0"/>
        <v>0.002</v>
      </c>
    </row>
    <row r="16" spans="1:27" ht="18.75" thickBot="1">
      <c r="A16" s="190" t="s">
        <v>158</v>
      </c>
      <c r="B16" s="191">
        <f aca="true" t="shared" si="1" ref="B16:Y16">SUM(B5:B15)</f>
        <v>29</v>
      </c>
      <c r="C16" s="192">
        <f t="shared" si="1"/>
        <v>0.521</v>
      </c>
      <c r="D16" s="191">
        <f t="shared" si="1"/>
        <v>37</v>
      </c>
      <c r="E16" s="192">
        <f t="shared" si="1"/>
        <v>0.272</v>
      </c>
      <c r="F16" s="191">
        <f t="shared" si="1"/>
        <v>33</v>
      </c>
      <c r="G16" s="192">
        <f t="shared" si="1"/>
        <v>0.506</v>
      </c>
      <c r="H16" s="191">
        <f t="shared" si="1"/>
        <v>40</v>
      </c>
      <c r="I16" s="192">
        <f t="shared" si="1"/>
        <v>0.7170000000000001</v>
      </c>
      <c r="J16" s="191">
        <f t="shared" si="1"/>
        <v>44</v>
      </c>
      <c r="K16" s="192">
        <f t="shared" si="1"/>
        <v>0.7510000000000001</v>
      </c>
      <c r="L16" s="191">
        <f t="shared" si="1"/>
        <v>47</v>
      </c>
      <c r="M16" s="192">
        <f t="shared" si="1"/>
        <v>0.527</v>
      </c>
      <c r="N16" s="191">
        <f t="shared" si="1"/>
        <v>68</v>
      </c>
      <c r="O16" s="192">
        <f t="shared" si="1"/>
        <v>0.7729999999999999</v>
      </c>
      <c r="P16" s="191">
        <f t="shared" si="1"/>
        <v>75</v>
      </c>
      <c r="Q16" s="192">
        <f t="shared" si="1"/>
        <v>1.2850000000000001</v>
      </c>
      <c r="R16" s="191">
        <f t="shared" si="1"/>
        <v>38</v>
      </c>
      <c r="S16" s="192">
        <f t="shared" si="1"/>
        <v>0.626</v>
      </c>
      <c r="T16" s="191">
        <f t="shared" si="1"/>
        <v>40</v>
      </c>
      <c r="U16" s="192">
        <f t="shared" si="1"/>
        <v>0.585</v>
      </c>
      <c r="V16" s="191">
        <f t="shared" si="1"/>
        <v>71</v>
      </c>
      <c r="W16" s="192">
        <f t="shared" si="1"/>
        <v>0.63</v>
      </c>
      <c r="X16" s="192">
        <f t="shared" si="1"/>
        <v>130</v>
      </c>
      <c r="Y16" s="192">
        <f t="shared" si="1"/>
        <v>0.8130000000000001</v>
      </c>
      <c r="Z16" s="193">
        <f t="shared" si="0"/>
        <v>652</v>
      </c>
      <c r="AA16" s="194">
        <f t="shared" si="0"/>
        <v>8.006</v>
      </c>
    </row>
    <row r="17" spans="2:26" ht="13.5" thickBot="1">
      <c r="B17" s="195"/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  <c r="P17" s="195"/>
      <c r="Q17" s="195"/>
      <c r="R17" s="195"/>
      <c r="S17" s="195"/>
      <c r="T17" s="195"/>
      <c r="U17" s="195"/>
      <c r="V17" s="195"/>
      <c r="W17" s="195"/>
      <c r="X17" s="195"/>
      <c r="Y17" s="195"/>
      <c r="Z17" s="195"/>
    </row>
    <row r="18" spans="1:27" ht="13.5" customHeight="1">
      <c r="A18" s="196" t="s">
        <v>172</v>
      </c>
      <c r="B18" s="197" t="s">
        <v>173</v>
      </c>
      <c r="C18" s="198" t="s">
        <v>174</v>
      </c>
      <c r="D18" s="197" t="s">
        <v>173</v>
      </c>
      <c r="E18" s="198" t="s">
        <v>174</v>
      </c>
      <c r="F18" s="197" t="s">
        <v>173</v>
      </c>
      <c r="G18" s="198" t="s">
        <v>174</v>
      </c>
      <c r="H18" s="197" t="s">
        <v>173</v>
      </c>
      <c r="I18" s="198" t="s">
        <v>174</v>
      </c>
      <c r="J18" s="197" t="s">
        <v>173</v>
      </c>
      <c r="K18" s="198" t="s">
        <v>174</v>
      </c>
      <c r="L18" s="197" t="s">
        <v>173</v>
      </c>
      <c r="M18" s="198" t="s">
        <v>174</v>
      </c>
      <c r="N18" s="197" t="s">
        <v>173</v>
      </c>
      <c r="O18" s="198" t="s">
        <v>174</v>
      </c>
      <c r="P18" s="197" t="s">
        <v>173</v>
      </c>
      <c r="Q18" s="198" t="s">
        <v>174</v>
      </c>
      <c r="R18" s="197" t="s">
        <v>173</v>
      </c>
      <c r="S18" s="198" t="s">
        <v>174</v>
      </c>
      <c r="T18" s="197" t="s">
        <v>173</v>
      </c>
      <c r="U18" s="198" t="s">
        <v>174</v>
      </c>
      <c r="V18" s="197" t="s">
        <v>173</v>
      </c>
      <c r="W18" s="198" t="s">
        <v>174</v>
      </c>
      <c r="X18" s="197" t="s">
        <v>173</v>
      </c>
      <c r="Y18" s="198" t="s">
        <v>174</v>
      </c>
      <c r="Z18" s="197" t="s">
        <v>173</v>
      </c>
      <c r="AA18" s="198" t="s">
        <v>174</v>
      </c>
    </row>
    <row r="19" spans="1:27" ht="13.5" customHeight="1" thickBot="1">
      <c r="A19" s="199" t="s">
        <v>175</v>
      </c>
      <c r="B19" s="176" t="s">
        <v>160</v>
      </c>
      <c r="C19" s="177" t="s">
        <v>160</v>
      </c>
      <c r="D19" s="176" t="s">
        <v>160</v>
      </c>
      <c r="E19" s="177" t="s">
        <v>160</v>
      </c>
      <c r="F19" s="176" t="s">
        <v>160</v>
      </c>
      <c r="G19" s="177" t="s">
        <v>160</v>
      </c>
      <c r="H19" s="176" t="s">
        <v>160</v>
      </c>
      <c r="I19" s="177" t="s">
        <v>160</v>
      </c>
      <c r="J19" s="176" t="s">
        <v>160</v>
      </c>
      <c r="K19" s="177" t="s">
        <v>160</v>
      </c>
      <c r="L19" s="176" t="s">
        <v>160</v>
      </c>
      <c r="M19" s="177" t="s">
        <v>160</v>
      </c>
      <c r="N19" s="176" t="s">
        <v>160</v>
      </c>
      <c r="O19" s="177" t="s">
        <v>160</v>
      </c>
      <c r="P19" s="176" t="s">
        <v>160</v>
      </c>
      <c r="Q19" s="177" t="s">
        <v>160</v>
      </c>
      <c r="R19" s="176" t="s">
        <v>160</v>
      </c>
      <c r="S19" s="177" t="s">
        <v>160</v>
      </c>
      <c r="T19" s="176" t="s">
        <v>160</v>
      </c>
      <c r="U19" s="177" t="s">
        <v>160</v>
      </c>
      <c r="V19" s="176" t="s">
        <v>160</v>
      </c>
      <c r="W19" s="177" t="s">
        <v>160</v>
      </c>
      <c r="X19" s="176" t="s">
        <v>160</v>
      </c>
      <c r="Y19" s="177" t="s">
        <v>160</v>
      </c>
      <c r="Z19" s="176" t="s">
        <v>160</v>
      </c>
      <c r="AA19" s="177" t="s">
        <v>160</v>
      </c>
    </row>
    <row r="20" spans="1:27" ht="13.5" thickBot="1">
      <c r="A20" s="200"/>
      <c r="B20" s="201">
        <v>0.318</v>
      </c>
      <c r="C20" s="202">
        <v>4.43</v>
      </c>
      <c r="D20" s="201">
        <v>0.321</v>
      </c>
      <c r="E20" s="202">
        <v>3.95</v>
      </c>
      <c r="F20" s="201">
        <v>0.6990000000000001</v>
      </c>
      <c r="G20" s="202">
        <v>4.33</v>
      </c>
      <c r="H20" s="201">
        <v>0.64</v>
      </c>
      <c r="I20" s="202">
        <v>4.8100000000000005</v>
      </c>
      <c r="J20" s="201">
        <v>0.618</v>
      </c>
      <c r="K20" s="202">
        <v>5.84</v>
      </c>
      <c r="L20" s="201">
        <v>0.516</v>
      </c>
      <c r="M20" s="202">
        <v>4.33</v>
      </c>
      <c r="N20" s="201">
        <v>0.122</v>
      </c>
      <c r="O20" s="202">
        <v>4.87</v>
      </c>
      <c r="P20" s="201">
        <v>0.766</v>
      </c>
      <c r="Q20" s="202">
        <v>8.48</v>
      </c>
      <c r="R20" s="201">
        <v>0.444</v>
      </c>
      <c r="S20" s="202">
        <v>5.16</v>
      </c>
      <c r="T20" s="201">
        <v>0.8310000000000001</v>
      </c>
      <c r="U20" s="202">
        <v>7.12</v>
      </c>
      <c r="V20" s="201">
        <v>0.665</v>
      </c>
      <c r="W20" s="202">
        <v>4.57</v>
      </c>
      <c r="X20" s="201">
        <v>0.386</v>
      </c>
      <c r="Y20" s="202">
        <v>5.89</v>
      </c>
      <c r="Z20" s="203">
        <f>B20+D20+F20+H20+J20+L20+N20+P20+R20+T20+V20+X20</f>
        <v>6.3260000000000005</v>
      </c>
      <c r="AA20" s="204">
        <f>C20+E20+G20+I20+K20+M20+O20+Q20+S20+U20+W20+Y20</f>
        <v>63.77999999999999</v>
      </c>
    </row>
    <row r="21" spans="1:27" ht="13.5" thickBot="1">
      <c r="A21" s="205" t="s">
        <v>176</v>
      </c>
      <c r="B21" s="206">
        <v>0.12</v>
      </c>
      <c r="C21" s="206"/>
      <c r="D21" s="206">
        <v>0.015000000000000001</v>
      </c>
      <c r="E21" s="206"/>
      <c r="F21" s="206">
        <v>0.006</v>
      </c>
      <c r="G21" s="206"/>
      <c r="H21" s="206">
        <v>0.109</v>
      </c>
      <c r="I21" s="206"/>
      <c r="J21" s="206">
        <v>0.08700000000000001</v>
      </c>
      <c r="K21" s="206"/>
      <c r="L21" s="206">
        <v>0.075</v>
      </c>
      <c r="M21" s="206"/>
      <c r="N21" s="206">
        <v>0.5</v>
      </c>
      <c r="O21" s="206"/>
      <c r="P21" s="206">
        <v>0.325</v>
      </c>
      <c r="Q21" s="206"/>
      <c r="R21" s="206">
        <v>0.12</v>
      </c>
      <c r="S21" s="206"/>
      <c r="T21" s="206">
        <v>0.156</v>
      </c>
      <c r="U21" s="206"/>
      <c r="V21" s="206">
        <v>0.035</v>
      </c>
      <c r="W21" s="206"/>
      <c r="X21" s="206">
        <v>0.08</v>
      </c>
      <c r="Y21" s="206"/>
      <c r="Z21" s="206"/>
      <c r="AA21" s="207"/>
    </row>
    <row r="22" ht="13.5" thickBot="1"/>
    <row r="23" spans="1:27" ht="13.5" thickBot="1">
      <c r="A23" t="s">
        <v>177</v>
      </c>
      <c r="B23" s="208">
        <f>C16+B20</f>
        <v>0.839</v>
      </c>
      <c r="C23" s="209"/>
      <c r="D23" s="208">
        <f>E16+D20</f>
        <v>0.593</v>
      </c>
      <c r="E23" s="209"/>
      <c r="F23" s="208">
        <f>G16+F20</f>
        <v>1.205</v>
      </c>
      <c r="G23" s="209"/>
      <c r="H23" s="208">
        <f>I16+H20</f>
        <v>1.3570000000000002</v>
      </c>
      <c r="I23" s="209"/>
      <c r="J23" s="208">
        <f>K16+J20</f>
        <v>1.3690000000000002</v>
      </c>
      <c r="K23" s="209"/>
      <c r="L23" s="208">
        <f>M16+L20</f>
        <v>1.0430000000000001</v>
      </c>
      <c r="M23" s="209"/>
      <c r="N23" s="208">
        <f>O16+N20</f>
        <v>0.8949999999999999</v>
      </c>
      <c r="O23" s="209"/>
      <c r="P23" s="208">
        <f>Q16+P20</f>
        <v>2.051</v>
      </c>
      <c r="Q23" s="209"/>
      <c r="R23" s="208">
        <f>S16+R20</f>
        <v>1.07</v>
      </c>
      <c r="S23" s="209"/>
      <c r="T23" s="208">
        <f>U16+T20</f>
        <v>1.416</v>
      </c>
      <c r="U23" s="209"/>
      <c r="V23" s="208">
        <f>W16+V20</f>
        <v>1.295</v>
      </c>
      <c r="W23" s="209"/>
      <c r="X23" s="208">
        <f>Y16+X20</f>
        <v>1.199</v>
      </c>
      <c r="Y23" s="209"/>
      <c r="Z23" s="210">
        <f>AA16+Z20</f>
        <v>14.332</v>
      </c>
      <c r="AA23" s="209"/>
    </row>
    <row r="24" spans="2:27" ht="13.5" thickBot="1"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</row>
    <row r="25" spans="1:27" ht="13.5" thickBot="1">
      <c r="A25" t="s">
        <v>178</v>
      </c>
      <c r="B25" s="208">
        <f>C16+B20+C20</f>
        <v>5.269</v>
      </c>
      <c r="C25" s="209"/>
      <c r="D25" s="208">
        <f>E16+D20+E20</f>
        <v>4.543</v>
      </c>
      <c r="E25" s="209"/>
      <c r="F25" s="208">
        <f>G16+F20+G20</f>
        <v>5.535</v>
      </c>
      <c r="G25" s="209"/>
      <c r="H25" s="208">
        <f>I16+H20+I20</f>
        <v>6.167000000000001</v>
      </c>
      <c r="I25" s="209"/>
      <c r="J25" s="208">
        <f>K16+J20+K20</f>
        <v>7.209</v>
      </c>
      <c r="K25" s="209"/>
      <c r="L25" s="208">
        <f>M16+L20+M20</f>
        <v>5.373</v>
      </c>
      <c r="M25" s="209"/>
      <c r="N25" s="208">
        <f>O16+N20+O20</f>
        <v>5.765</v>
      </c>
      <c r="O25" s="209"/>
      <c r="P25" s="208">
        <f>Q16+P20+Q20</f>
        <v>10.531</v>
      </c>
      <c r="Q25" s="209"/>
      <c r="R25" s="208">
        <f>S16+R20+S20</f>
        <v>6.23</v>
      </c>
      <c r="S25" s="209"/>
      <c r="T25" s="208">
        <f>U16+T20+U20</f>
        <v>8.536</v>
      </c>
      <c r="U25" s="209"/>
      <c r="V25" s="208">
        <f>W16+V20+W20</f>
        <v>5.865</v>
      </c>
      <c r="W25" s="209"/>
      <c r="X25" s="208">
        <f>Y16+X20+Y20</f>
        <v>7.0889999999999995</v>
      </c>
      <c r="Y25" s="209"/>
      <c r="Z25" s="210">
        <f>AA16+Z20+AA20</f>
        <v>78.112</v>
      </c>
      <c r="AA25" s="209"/>
    </row>
    <row r="27" ht="13.5" thickBot="1">
      <c r="A27" t="s">
        <v>179</v>
      </c>
    </row>
    <row r="28" spans="1:27" ht="13.5" thickBot="1">
      <c r="A28" t="s">
        <v>180</v>
      </c>
      <c r="B28" s="212">
        <f>C16*100/B23</f>
        <v>62.097735399284865</v>
      </c>
      <c r="C28" s="213"/>
      <c r="D28" s="212">
        <f>E16*100/D23</f>
        <v>45.86846543001687</v>
      </c>
      <c r="E28" s="213"/>
      <c r="F28" s="212">
        <f>G16*100/F23</f>
        <v>41.99170124481328</v>
      </c>
      <c r="G28" s="213"/>
      <c r="H28" s="212">
        <f>I16*100/H23</f>
        <v>52.83714075165806</v>
      </c>
      <c r="I28" s="213"/>
      <c r="J28" s="212">
        <f>K16*100/J23</f>
        <v>54.85756026296566</v>
      </c>
      <c r="K28" s="213"/>
      <c r="L28" s="212">
        <f>M16*100/L23</f>
        <v>50.52732502396931</v>
      </c>
      <c r="M28" s="213"/>
      <c r="N28" s="212">
        <f>O16*100/N23</f>
        <v>86.36871508379889</v>
      </c>
      <c r="O28" s="213"/>
      <c r="P28" s="212">
        <f>Q16*100/P23</f>
        <v>62.652364700146265</v>
      </c>
      <c r="Q28" s="213"/>
      <c r="R28" s="212">
        <f>S16*100/R23</f>
        <v>58.50467289719626</v>
      </c>
      <c r="S28" s="213"/>
      <c r="T28" s="212">
        <f>U16*100/T23</f>
        <v>41.3135593220339</v>
      </c>
      <c r="U28" s="213"/>
      <c r="V28" s="212">
        <f>W16*100/V23</f>
        <v>48.64864864864865</v>
      </c>
      <c r="W28" s="213"/>
      <c r="X28" s="212">
        <f>Y16*100/X23</f>
        <v>67.80650542118433</v>
      </c>
      <c r="Y28" s="213"/>
      <c r="Z28" s="214">
        <f>AA16*100/Z23</f>
        <v>55.861010326542</v>
      </c>
      <c r="AA28" s="213"/>
    </row>
    <row r="29" spans="2:27" ht="12.75"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</row>
    <row r="30" spans="1:27" ht="13.5" thickBot="1">
      <c r="A30" t="s">
        <v>181</v>
      </c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</row>
    <row r="31" spans="1:27" ht="13.5" thickBot="1">
      <c r="A31" t="s">
        <v>182</v>
      </c>
      <c r="B31" s="212">
        <f>C16*100/B25</f>
        <v>9.888024293034732</v>
      </c>
      <c r="C31" s="216"/>
      <c r="D31" s="212">
        <f>E16*100/D25</f>
        <v>5.987233105877174</v>
      </c>
      <c r="E31" s="216"/>
      <c r="F31" s="212">
        <f>G16*100/F25</f>
        <v>9.141824751580849</v>
      </c>
      <c r="G31" s="216"/>
      <c r="H31" s="212">
        <f>I16*100/H25</f>
        <v>11.626398573050105</v>
      </c>
      <c r="I31" s="216"/>
      <c r="J31" s="212">
        <f>K16*100/J25</f>
        <v>10.417533638507424</v>
      </c>
      <c r="K31" s="216"/>
      <c r="L31" s="212">
        <f>M16*100/L25</f>
        <v>9.808300763074632</v>
      </c>
      <c r="M31" s="216"/>
      <c r="N31" s="212">
        <f>O16*100/N25</f>
        <v>13.408499566348656</v>
      </c>
      <c r="O31" s="216"/>
      <c r="P31" s="212">
        <f>Q16*100/P25</f>
        <v>12.202070078814927</v>
      </c>
      <c r="Q31" s="216"/>
      <c r="R31" s="212">
        <f>S16*100/R25</f>
        <v>10.048154093097914</v>
      </c>
      <c r="S31" s="216"/>
      <c r="T31" s="212">
        <f>U16*100/T25</f>
        <v>6.853327085285849</v>
      </c>
      <c r="U31" s="216"/>
      <c r="V31" s="212">
        <f>W16*100/V25</f>
        <v>10.741687979539641</v>
      </c>
      <c r="W31" s="216"/>
      <c r="X31" s="212">
        <f>Y16*100/X25</f>
        <v>11.468472280998732</v>
      </c>
      <c r="Y31" s="216"/>
      <c r="Z31" s="214">
        <f>AA16*100/Z25</f>
        <v>10.249385497746825</v>
      </c>
      <c r="AA31" s="213"/>
    </row>
    <row r="32" ht="13.5" thickBot="1">
      <c r="Z32" s="215"/>
    </row>
    <row r="33" spans="1:27" ht="13.5" thickBot="1">
      <c r="A33" s="25" t="s">
        <v>183</v>
      </c>
      <c r="B33" s="217">
        <v>13821</v>
      </c>
      <c r="C33" s="218"/>
      <c r="D33" s="217">
        <v>11626</v>
      </c>
      <c r="E33" s="219"/>
      <c r="F33" s="217">
        <v>13617</v>
      </c>
      <c r="G33" s="219"/>
      <c r="H33" s="217">
        <v>15514</v>
      </c>
      <c r="I33" s="219"/>
      <c r="J33" s="217">
        <v>16948</v>
      </c>
      <c r="K33" s="219"/>
      <c r="L33" s="217">
        <v>14017</v>
      </c>
      <c r="M33" s="219"/>
      <c r="N33" s="217">
        <v>13538</v>
      </c>
      <c r="O33" s="219"/>
      <c r="P33" s="217">
        <v>25705</v>
      </c>
      <c r="Q33" s="219"/>
      <c r="R33" s="217">
        <v>15975</v>
      </c>
      <c r="S33" s="219"/>
      <c r="T33" s="217">
        <v>20671</v>
      </c>
      <c r="U33" s="219"/>
      <c r="V33" s="217">
        <v>13572</v>
      </c>
      <c r="W33" s="219"/>
      <c r="X33" s="219">
        <v>17411</v>
      </c>
      <c r="Y33" s="219"/>
      <c r="Z33" s="220">
        <f>SUM(B33:Y33)</f>
        <v>192415</v>
      </c>
      <c r="AA33" s="219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Dobšice</dc:creator>
  <cp:keywords/>
  <dc:description/>
  <cp:lastModifiedBy>Dobšice</cp:lastModifiedBy>
  <cp:lastPrinted>2016-03-02T13:03:07Z</cp:lastPrinted>
  <dcterms:created xsi:type="dcterms:W3CDTF">2016-03-02T09:32:42Z</dcterms:created>
  <dcterms:modified xsi:type="dcterms:W3CDTF">2016-03-02T13:05:51Z</dcterms:modified>
  <cp:category/>
  <cp:version/>
  <cp:contentType/>
  <cp:contentStatus/>
</cp:coreProperties>
</file>